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tabRatio="637" firstSheet="10" activeTab="10"/>
  </bookViews>
  <sheets>
    <sheet name="manual" sheetId="1" r:id="rId1"/>
    <sheet name="cover" sheetId="2" r:id="rId2"/>
    <sheet name="main" sheetId="3" r:id="rId3"/>
    <sheet name="S1" sheetId="4" r:id="rId4"/>
    <sheet name="S2" sheetId="5" r:id="rId5"/>
    <sheet name="S3" sheetId="6" r:id="rId6"/>
    <sheet name="S4" sheetId="7" r:id="rId7"/>
    <sheet name="S5" sheetId="8" r:id="rId8"/>
    <sheet name="S6" sheetId="9" r:id="rId9"/>
    <sheet name="S7" sheetId="10" r:id="rId10"/>
    <sheet name="S8" sheetId="11" r:id="rId11"/>
    <sheet name="S9" sheetId="12" r:id="rId12"/>
  </sheets>
  <definedNames>
    <definedName name="_xlnm.Print_Area" localSheetId="1">'cover'!$A$2:$F$6</definedName>
    <definedName name="_xlnm.Print_Area" localSheetId="2">'main'!$A$1:$F$52</definedName>
    <definedName name="_xlnm.Print_Area" localSheetId="0">'manual'!#REF!</definedName>
    <definedName name="_xlnm.Print_Area" localSheetId="4">'S2'!$A$1:$D$42</definedName>
    <definedName name="_xlnm.Print_Area" localSheetId="5">'S3'!$A$1:$G$38</definedName>
    <definedName name="_xlnm.Print_Area" localSheetId="6">'S4'!$A$1:$M$13</definedName>
    <definedName name="_xlnm.Print_Area" localSheetId="8">'S6'!$A$1:$G$11</definedName>
    <definedName name="_xlnm.Print_Area" localSheetId="9">'S7'!$A$1:$I$11</definedName>
    <definedName name="_xlnm.Print_Area" localSheetId="10">'S8'!$A$1:$V$39</definedName>
    <definedName name="_xlnm.Print_Area" localSheetId="11">'S9'!$A$1:$H$27</definedName>
    <definedName name="_xlnm.Print_Titles" localSheetId="2">'main'!$1:$1</definedName>
    <definedName name="_xlnm.Print_Titles" localSheetId="4">'S2'!$1:$1</definedName>
    <definedName name="_xlnm.Print_Titles" localSheetId="5">'S3'!$6:$7</definedName>
    <definedName name="_xlnm.Print_Titles" localSheetId="6">'S4'!$4:$4</definedName>
    <definedName name="_xlnm.Print_Titles" localSheetId="8">'S6'!$1:$1</definedName>
    <definedName name="_xlnm.Print_Titles" localSheetId="9">'S7'!$1:$1</definedName>
    <definedName name="_xlnm.Print_Titles" localSheetId="10">'S8'!$1:$1</definedName>
    <definedName name="_xlnm.Print_Titles" localSheetId="11">'S9'!$1:$1</definedName>
  </definedNames>
  <calcPr fullCalcOnLoad="1"/>
</workbook>
</file>

<file path=xl/comments3.xml><?xml version="1.0" encoding="utf-8"?>
<comments xmlns="http://schemas.openxmlformats.org/spreadsheetml/2006/main">
  <authors>
    <author>Owner</author>
  </authors>
  <commentList>
    <comment ref="F1" authorId="0">
      <text>
        <r>
          <rPr>
            <b/>
            <sz val="12"/>
            <rFont val="新細明體"/>
            <family val="1"/>
          </rPr>
          <t>Owner:</t>
        </r>
        <r>
          <rPr>
            <sz val="12"/>
            <rFont val="新細明體"/>
            <family val="1"/>
          </rPr>
          <t xml:space="preserve">
請註明參考文件名稱及所在頁碼</t>
        </r>
      </text>
    </comment>
  </commentList>
</comments>
</file>

<file path=xl/comments6.xml><?xml version="1.0" encoding="utf-8"?>
<comments xmlns="http://schemas.openxmlformats.org/spreadsheetml/2006/main">
  <authors>
    <author>Owner</author>
  </authors>
  <commentList>
    <comment ref="B1" authorId="0">
      <text>
        <r>
          <rPr>
            <b/>
            <sz val="9"/>
            <rFont val="新細明體"/>
            <family val="1"/>
          </rPr>
          <t>Owner:</t>
        </r>
        <r>
          <rPr>
            <sz val="9"/>
            <rFont val="新細明體"/>
            <family val="1"/>
          </rPr>
          <t xml:space="preserve">
依核撥後第一版支用計畫書金額填寫</t>
        </r>
      </text>
    </comment>
    <comment ref="B6" authorId="0">
      <text>
        <r>
          <rPr>
            <b/>
            <sz val="9"/>
            <rFont val="新細明體"/>
            <family val="1"/>
          </rPr>
          <t>Owner:</t>
        </r>
        <r>
          <rPr>
            <sz val="9"/>
            <rFont val="新細明體"/>
            <family val="1"/>
          </rPr>
          <t xml:space="preserve">
依核撥後第一版支用計畫書金額填寫</t>
        </r>
      </text>
    </comment>
    <comment ref="B18" authorId="0">
      <text>
        <r>
          <rPr>
            <b/>
            <sz val="9"/>
            <rFont val="新細明體"/>
            <family val="1"/>
          </rPr>
          <t>Owner:</t>
        </r>
        <r>
          <rPr>
            <sz val="9"/>
            <rFont val="新細明體"/>
            <family val="1"/>
          </rPr>
          <t xml:space="preserve">
依核撥後第一版支用計畫書金額填寫</t>
        </r>
      </text>
    </comment>
  </commentList>
</comments>
</file>

<file path=xl/sharedStrings.xml><?xml version="1.0" encoding="utf-8"?>
<sst xmlns="http://schemas.openxmlformats.org/spreadsheetml/2006/main" count="757" uniqueCount="612">
  <si>
    <t>金額</t>
  </si>
  <si>
    <t>經費項目</t>
  </si>
  <si>
    <t>實際支用</t>
  </si>
  <si>
    <t>備註</t>
  </si>
  <si>
    <t>比例</t>
  </si>
  <si>
    <t>資本門合計</t>
  </si>
  <si>
    <t>經常門合計</t>
  </si>
  <si>
    <t>原規劃</t>
  </si>
  <si>
    <t>總計</t>
  </si>
  <si>
    <t>項目金額</t>
  </si>
  <si>
    <t>獎助款</t>
  </si>
  <si>
    <t>補助款</t>
  </si>
  <si>
    <t>　　　　　　　　　　　年度
　　項目</t>
  </si>
  <si>
    <t>自籌款</t>
  </si>
  <si>
    <t>經常門經費執行項目（金額及比例計算請含自籌款）</t>
  </si>
  <si>
    <t>資本門經費執行項目（金額及比例計算請含自籌款）</t>
  </si>
  <si>
    <t>差異原因說明</t>
  </si>
  <si>
    <t>訪評項目</t>
  </si>
  <si>
    <t>符合情形</t>
  </si>
  <si>
    <t>訪評項目</t>
  </si>
  <si>
    <t>學校現況改進說明</t>
  </si>
  <si>
    <r>
      <t xml:space="preserve">4.1. </t>
    </r>
    <r>
      <rPr>
        <sz val="12"/>
        <rFont val="新細明體"/>
        <family val="1"/>
      </rPr>
      <t>學校待改進事項及訪視建議</t>
    </r>
  </si>
  <si>
    <t>經費性質</t>
  </si>
  <si>
    <t>執行情形</t>
  </si>
  <si>
    <t>獎補助款</t>
  </si>
  <si>
    <t>合計</t>
  </si>
  <si>
    <t>獎助款</t>
  </si>
  <si>
    <t>補助款</t>
  </si>
  <si>
    <t>自籌款</t>
  </si>
  <si>
    <t>總計</t>
  </si>
  <si>
    <r>
      <t xml:space="preserve">2. </t>
    </r>
    <r>
      <rPr>
        <sz val="12"/>
        <rFont val="新細明體"/>
        <family val="1"/>
      </rPr>
      <t>圖書期刊</t>
    </r>
  </si>
  <si>
    <r>
      <t xml:space="preserve">3. </t>
    </r>
    <r>
      <rPr>
        <sz val="12"/>
        <rFont val="新細明體"/>
        <family val="1"/>
      </rPr>
      <t>教學媒體</t>
    </r>
  </si>
  <si>
    <r>
      <t xml:space="preserve">1. </t>
    </r>
    <r>
      <rPr>
        <sz val="12"/>
        <rFont val="新細明體"/>
        <family val="1"/>
      </rPr>
      <t>編纂教材</t>
    </r>
  </si>
  <si>
    <r>
      <t xml:space="preserve">2. </t>
    </r>
    <r>
      <rPr>
        <sz val="12"/>
        <rFont val="新細明體"/>
        <family val="1"/>
      </rPr>
      <t>製作教具</t>
    </r>
  </si>
  <si>
    <r>
      <t xml:space="preserve">3. </t>
    </r>
    <r>
      <rPr>
        <sz val="12"/>
        <rFont val="新細明體"/>
        <family val="1"/>
      </rPr>
      <t>改進教學</t>
    </r>
  </si>
  <si>
    <r>
      <t xml:space="preserve">4. </t>
    </r>
    <r>
      <rPr>
        <sz val="12"/>
        <rFont val="新細明體"/>
        <family val="1"/>
      </rPr>
      <t>研究</t>
    </r>
  </si>
  <si>
    <r>
      <t xml:space="preserve">5. </t>
    </r>
    <r>
      <rPr>
        <sz val="12"/>
        <rFont val="新細明體"/>
        <family val="1"/>
      </rPr>
      <t>研習</t>
    </r>
  </si>
  <si>
    <r>
      <t xml:space="preserve">6. </t>
    </r>
    <r>
      <rPr>
        <sz val="12"/>
        <rFont val="新細明體"/>
        <family val="1"/>
      </rPr>
      <t>進修</t>
    </r>
  </si>
  <si>
    <r>
      <t xml:space="preserve">7. </t>
    </r>
    <r>
      <rPr>
        <sz val="12"/>
        <rFont val="新細明體"/>
        <family val="1"/>
      </rPr>
      <t>著作</t>
    </r>
  </si>
  <si>
    <r>
      <t xml:space="preserve">8. </t>
    </r>
    <r>
      <rPr>
        <sz val="12"/>
        <rFont val="新細明體"/>
        <family val="1"/>
      </rPr>
      <t>升等送審</t>
    </r>
  </si>
  <si>
    <r>
      <t xml:space="preserve">2. </t>
    </r>
    <r>
      <rPr>
        <sz val="12"/>
        <rFont val="新細明體"/>
        <family val="1"/>
      </rPr>
      <t>現有教師薪資</t>
    </r>
  </si>
  <si>
    <t>（請蓋官防）</t>
  </si>
  <si>
    <t>填表單位</t>
  </si>
  <si>
    <t>填表人簽章</t>
  </si>
  <si>
    <t>填表日期</t>
  </si>
  <si>
    <t>學校名稱及用印</t>
  </si>
  <si>
    <t>以黃底標示之欄位已直接設計公式，將自動捉取資料進行處理，請勿填寫</t>
  </si>
  <si>
    <t>以藍底標示之欄位為須填寫之欄位</t>
  </si>
  <si>
    <t>參考文件</t>
  </si>
  <si>
    <t>學校說明</t>
  </si>
  <si>
    <r>
      <t xml:space="preserve">3. </t>
    </r>
    <r>
      <rPr>
        <sz val="12"/>
        <rFont val="新細明體"/>
        <family val="1"/>
      </rPr>
      <t>一年期資料庫訂閱費</t>
    </r>
  </si>
  <si>
    <r>
      <t xml:space="preserve">4. </t>
    </r>
    <r>
      <rPr>
        <sz val="12"/>
        <rFont val="新細明體"/>
        <family val="1"/>
      </rPr>
      <t>其他</t>
    </r>
  </si>
  <si>
    <r>
      <t xml:space="preserve">1.1. </t>
    </r>
    <r>
      <rPr>
        <sz val="12"/>
        <rFont val="新細明體"/>
        <family val="1"/>
      </rPr>
      <t>經費分配比例符合規定情形</t>
    </r>
  </si>
  <si>
    <r>
      <t>1.12.</t>
    </r>
    <r>
      <rPr>
        <sz val="12"/>
        <rFont val="新細明體"/>
        <family val="1"/>
      </rPr>
      <t>各相關資料上網公告情形是否符合規定？</t>
    </r>
  </si>
  <si>
    <r>
      <t>1.14.</t>
    </r>
    <r>
      <rPr>
        <sz val="12"/>
        <rFont val="新細明體"/>
        <family val="1"/>
      </rPr>
      <t>學校使用獎補助款之特色及具體成效？</t>
    </r>
  </si>
  <si>
    <r>
      <t>3.11.</t>
    </r>
    <r>
      <rPr>
        <sz val="12"/>
        <rFont val="新細明體"/>
        <family val="1"/>
      </rPr>
      <t>財產盤點制度實施與規定相符情形？</t>
    </r>
  </si>
  <si>
    <r>
      <t>3.13.</t>
    </r>
    <r>
      <rPr>
        <sz val="12"/>
        <rFont val="新細明體"/>
        <family val="1"/>
      </rPr>
      <t>學校執行資本門經費之特色或具體成果？</t>
    </r>
  </si>
  <si>
    <t>序號</t>
  </si>
  <si>
    <t>教師姓名</t>
  </si>
  <si>
    <t>編纂教材</t>
  </si>
  <si>
    <t>製作教具</t>
  </si>
  <si>
    <t>改進教學</t>
  </si>
  <si>
    <t>研究</t>
  </si>
  <si>
    <t>研習</t>
  </si>
  <si>
    <t>進修</t>
  </si>
  <si>
    <t>著作</t>
  </si>
  <si>
    <t>升等送審</t>
  </si>
  <si>
    <t>金額小計</t>
  </si>
  <si>
    <t>比例</t>
  </si>
  <si>
    <t>累計比例</t>
  </si>
  <si>
    <r>
      <t>97</t>
    </r>
    <r>
      <rPr>
        <sz val="12"/>
        <rFont val="新細明體"/>
        <family val="1"/>
      </rPr>
      <t>年度</t>
    </r>
  </si>
  <si>
    <t>優先序</t>
  </si>
  <si>
    <t>採購項目名稱</t>
  </si>
  <si>
    <t>實際採購金額</t>
  </si>
  <si>
    <t>請購日</t>
  </si>
  <si>
    <t>決標日</t>
  </si>
  <si>
    <t>　　　　　　　　　　　年度
　　項目</t>
  </si>
  <si>
    <r>
      <t>張三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舉例</t>
    </r>
    <r>
      <rPr>
        <sz val="12"/>
        <rFont val="Times New Roman"/>
        <family val="1"/>
      </rPr>
      <t>)</t>
    </r>
  </si>
  <si>
    <r>
      <t>李四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舉例</t>
    </r>
    <r>
      <rPr>
        <sz val="12"/>
        <rFont val="Times New Roman"/>
        <family val="1"/>
      </rPr>
      <t>)</t>
    </r>
  </si>
  <si>
    <r>
      <t>王五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舉例</t>
    </r>
    <r>
      <rPr>
        <sz val="12"/>
        <rFont val="Times New Roman"/>
        <family val="1"/>
      </rPr>
      <t>)</t>
    </r>
  </si>
  <si>
    <r>
      <t>趙六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舉例</t>
    </r>
    <r>
      <rPr>
        <sz val="12"/>
        <rFont val="Times New Roman"/>
        <family val="1"/>
      </rPr>
      <t>)</t>
    </r>
  </si>
  <si>
    <r>
      <t>陳七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舉例</t>
    </r>
    <r>
      <rPr>
        <sz val="12"/>
        <rFont val="Times New Roman"/>
        <family val="1"/>
      </rPr>
      <t>)</t>
    </r>
  </si>
  <si>
    <r>
      <t>吳八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舉例</t>
    </r>
    <r>
      <rPr>
        <sz val="12"/>
        <rFont val="Times New Roman"/>
        <family val="1"/>
      </rPr>
      <t>)</t>
    </r>
  </si>
  <si>
    <r>
      <t>蕭九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舉例</t>
    </r>
    <r>
      <rPr>
        <sz val="12"/>
        <rFont val="Times New Roman"/>
        <family val="1"/>
      </rPr>
      <t>)</t>
    </r>
  </si>
  <si>
    <r>
      <t>吳十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舉例</t>
    </r>
    <r>
      <rPr>
        <sz val="12"/>
        <rFont val="Times New Roman"/>
        <family val="1"/>
      </rPr>
      <t>)</t>
    </r>
  </si>
  <si>
    <t>原規劃</t>
  </si>
  <si>
    <t>請註明參考文件名稱及所在頁碼</t>
  </si>
  <si>
    <t>請註明所附會議紀錄、對照表及其所在頁碼</t>
  </si>
  <si>
    <t>請註明所附會議紀錄、對照表、報部核准文件及其所在頁碼</t>
  </si>
  <si>
    <t>請註明所附報部及核准文件所在頁碼</t>
  </si>
  <si>
    <t>資本門</t>
  </si>
  <si>
    <t>經常門</t>
  </si>
  <si>
    <r>
      <t xml:space="preserve">1. </t>
    </r>
    <r>
      <rPr>
        <sz val="12"/>
        <rFont val="新細明體"/>
        <family val="1"/>
      </rPr>
      <t>新聘教師薪資</t>
    </r>
    <r>
      <rPr>
        <sz val="12"/>
        <rFont val="Times New Roman"/>
        <family val="1"/>
      </rPr>
      <t>(2</t>
    </r>
    <r>
      <rPr>
        <sz val="12"/>
        <rFont val="新細明體"/>
        <family val="1"/>
      </rPr>
      <t>年內</t>
    </r>
    <r>
      <rPr>
        <sz val="12"/>
        <rFont val="Times New Roman"/>
        <family val="1"/>
      </rPr>
      <t>)</t>
    </r>
  </si>
  <si>
    <r>
      <t xml:space="preserve">1. </t>
    </r>
    <r>
      <rPr>
        <sz val="12"/>
        <rFont val="新細明體"/>
        <family val="1"/>
      </rPr>
      <t>外聘社團教師鐘點費</t>
    </r>
  </si>
  <si>
    <r>
      <t xml:space="preserve">2. </t>
    </r>
    <r>
      <rPr>
        <sz val="12"/>
        <rFont val="新細明體"/>
        <family val="1"/>
      </rPr>
      <t>其他學輔相關經費</t>
    </r>
  </si>
  <si>
    <t>備註（參考文件
～請註明頁碼）</t>
  </si>
  <si>
    <r>
      <t xml:space="preserve">1.5. </t>
    </r>
    <r>
      <rPr>
        <sz val="12"/>
        <rFont val="新細明體"/>
        <family val="1"/>
      </rPr>
      <t>學校有無經核會？有無經核會組成辦法？
　　成員是否未與專責小組重疊？</t>
    </r>
  </si>
  <si>
    <r>
      <t xml:space="preserve">1.7. </t>
    </r>
    <r>
      <rPr>
        <sz val="12"/>
        <rFont val="新細明體"/>
        <family val="1"/>
      </rPr>
      <t>本獎補助款之支出憑證處理是否符合規定？</t>
    </r>
  </si>
  <si>
    <r>
      <t xml:space="preserve">1.8. </t>
    </r>
    <r>
      <rPr>
        <sz val="12"/>
        <rFont val="新細明體"/>
        <family val="1"/>
      </rPr>
      <t>本獎補助款是否符合專款專帳管理之原則？</t>
    </r>
  </si>
  <si>
    <r>
      <t>1.11.</t>
    </r>
    <r>
      <rPr>
        <sz val="12"/>
        <rFont val="新細明體"/>
        <family val="1"/>
      </rPr>
      <t>本獎補助經費是否於年度內執行完竣？若
　　未執行完畢，是否於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25</t>
    </r>
    <r>
      <rPr>
        <sz val="12"/>
        <rFont val="新細明體"/>
        <family val="1"/>
      </rPr>
      <t>日前行文報部
　　辦理保留；並於規定期限內執行完成？</t>
    </r>
  </si>
  <si>
    <t>原規劃部分請依核撥版支用計畫書金額填寫│如有核復獎補助款，請以核復版填寫</t>
  </si>
  <si>
    <r>
      <t>98</t>
    </r>
    <r>
      <rPr>
        <sz val="12"/>
        <rFont val="新細明體"/>
        <family val="1"/>
      </rPr>
      <t>年度</t>
    </r>
  </si>
  <si>
    <t>預算
金額</t>
  </si>
  <si>
    <t>預估
底價</t>
  </si>
  <si>
    <t>招標/開標資訊</t>
  </si>
  <si>
    <t>公告日</t>
  </si>
  <si>
    <t>開標日</t>
  </si>
  <si>
    <t>交貨日</t>
  </si>
  <si>
    <t>【自評表Excel檔填寫說明】</t>
  </si>
  <si>
    <t>本專案聯絡人：管科會業務一組　林惠玲小姐，聯絡電話02-33431131</t>
  </si>
  <si>
    <t>私立技專校院執行99年度整體發展獎補助經費運用績效訪評計畫－書面審查作業</t>
  </si>
  <si>
    <t>其餘事項請依『100學校自評表(填寫說明).doc』辦理</t>
  </si>
  <si>
    <r>
      <t>100年</t>
    </r>
    <r>
      <rPr>
        <sz val="12"/>
        <rFont val="細明體"/>
        <family val="3"/>
      </rPr>
      <t>　　</t>
    </r>
    <r>
      <rPr>
        <sz val="12"/>
        <rFont val="華康粗圓體"/>
        <family val="3"/>
      </rPr>
      <t>月</t>
    </r>
    <r>
      <rPr>
        <sz val="12"/>
        <rFont val="細明體"/>
        <family val="3"/>
      </rPr>
      <t>　　</t>
    </r>
    <r>
      <rPr>
        <sz val="12"/>
        <rFont val="華康粗圓體"/>
        <family val="3"/>
      </rPr>
      <t>日</t>
    </r>
  </si>
  <si>
    <t>教育部對私立技專校院執行９９年度整體發展獎補助經費運用績效訪視評鑑計畫【學校自評表】</t>
  </si>
  <si>
    <t>(報部核准情形說明)</t>
  </si>
  <si>
    <t>(一)學校自籌款占總獎補助款之比例是否符合
　  規定？</t>
  </si>
  <si>
    <t>經常門經費
占獎補助款比例</t>
  </si>
  <si>
    <t>資本門經費
占獎補助款比例</t>
  </si>
  <si>
    <t>占經常門比例</t>
  </si>
  <si>
    <t>占總經費比例</t>
  </si>
  <si>
    <t>占資本門比例</t>
  </si>
  <si>
    <r>
      <t>一、經費分配比例</t>
    </r>
    <r>
      <rPr>
        <i/>
        <sz val="10"/>
        <rFont val="新細明體"/>
        <family val="1"/>
      </rPr>
      <t>（依</t>
    </r>
    <r>
      <rPr>
        <i/>
        <sz val="10"/>
        <color indexed="12"/>
        <rFont val="新細明體"/>
        <family val="1"/>
      </rPr>
      <t>教育部獎補助私立技專校院整體發展經費核配及申請要點第五點第</t>
    </r>
    <r>
      <rPr>
        <i/>
        <sz val="10"/>
        <color indexed="12"/>
        <rFont val="Times New Roman"/>
        <family val="1"/>
      </rPr>
      <t>(</t>
    </r>
    <r>
      <rPr>
        <i/>
        <sz val="10"/>
        <color indexed="12"/>
        <rFont val="新細明體"/>
        <family val="1"/>
      </rPr>
      <t>九</t>
    </r>
    <r>
      <rPr>
        <i/>
        <sz val="10"/>
        <color indexed="12"/>
        <rFont val="Times New Roman"/>
        <family val="1"/>
      </rPr>
      <t>)</t>
    </r>
    <r>
      <rPr>
        <i/>
        <sz val="10"/>
        <color indexed="12"/>
        <rFont val="新細明體"/>
        <family val="1"/>
      </rPr>
      <t>項</t>
    </r>
    <r>
      <rPr>
        <i/>
        <sz val="10"/>
        <rFont val="新細明體"/>
        <family val="1"/>
      </rPr>
      <t>規定，</t>
    </r>
    <r>
      <rPr>
        <i/>
        <sz val="10"/>
        <rFont val="Times New Roman"/>
        <family val="1"/>
      </rPr>
      <t>99</t>
    </r>
    <r>
      <rPr>
        <i/>
        <sz val="10"/>
        <rFont val="新細明體"/>
        <family val="1"/>
      </rPr>
      <t>年度經費比例計算</t>
    </r>
    <r>
      <rPr>
        <b/>
        <i/>
        <u val="single"/>
        <sz val="10"/>
        <color indexed="10"/>
        <rFont val="新細明體"/>
        <family val="1"/>
      </rPr>
      <t>不包括自籌款</t>
    </r>
    <r>
      <rPr>
        <i/>
        <sz val="10"/>
        <rFont val="新細明體"/>
        <family val="1"/>
      </rPr>
      <t>金額）</t>
    </r>
  </si>
  <si>
    <r>
      <t>(二</t>
    </r>
    <r>
      <rPr>
        <sz val="12"/>
        <rFont val="新細明體"/>
        <family val="1"/>
      </rPr>
      <t>)</t>
    </r>
    <r>
      <rPr>
        <sz val="12"/>
        <rFont val="新細明體"/>
        <family val="1"/>
      </rPr>
      <t>資本門占總獎補助經費分配比例是否符合
　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規定？</t>
    </r>
  </si>
  <si>
    <r>
      <t>(三</t>
    </r>
    <r>
      <rPr>
        <sz val="12"/>
        <rFont val="新細明體"/>
        <family val="1"/>
      </rPr>
      <t>)</t>
    </r>
    <r>
      <rPr>
        <sz val="12"/>
        <rFont val="新細明體"/>
        <family val="1"/>
      </rPr>
      <t>經常門占總獎補助經費分配比例是否符合
　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規定？</t>
    </r>
  </si>
  <si>
    <t>(四)是否支用本獎補助款於興建校舍工程建
　  築、建築貸款利息補助？</t>
  </si>
  <si>
    <t>(五)是否支用本獎補助款於重大天然災害及不
　  可抗力因素所致需修繕之校舍工程，且於
　  支用計畫中敘明理由並報部核准？</t>
  </si>
  <si>
    <t>(六)教學儀器設備、各所系科中心之教學及研
　  究等設備占資本門比例是否符合規定？</t>
  </si>
  <si>
    <t>(七)圖書館自動化及圖書期刊、教學媒體等設
　  備占資本門比例是否符合規定？</t>
  </si>
  <si>
    <t>(八)學生事務與輔導相關設備占資本門比例是
　  否符合規定？</t>
  </si>
  <si>
    <t>(九)教師編纂教材、製作教具、改進教學、研
　  究、研習（包括學輔相關政策之研習）、
　  進修、著作、升等送審，占經常門比例是
　  否符合規定？</t>
  </si>
  <si>
    <t>(十)學生事務與輔導相關工作經費占經常門比
　  例是否符合規定？</t>
  </si>
  <si>
    <t>(十一)行政人員相關業務研習及進修經費占經
　　  常門比例是否符合規定？</t>
  </si>
  <si>
    <t>(十二)外聘社團指導教師鐘點費占經常門學生
　　  事務與輔導相關工作經費比例是否符合
　　  規定？</t>
  </si>
  <si>
    <t>第壹部分、經費支用執行情形與成效</t>
  </si>
  <si>
    <t>第貳部分、經常門執行情形與成效</t>
  </si>
  <si>
    <t>第參部分、資本門執行情形與成效</t>
  </si>
  <si>
    <t>二、本獎補助款之規劃與分配是否符合學校中長
　　程校務發展計畫？</t>
  </si>
  <si>
    <t>三、本獎補助款使用時之申請有無書面規定程序
　　？程序是否合理？</t>
  </si>
  <si>
    <t>四、學校有無專責小組？有無專責小組設立辦法
　　？組成成員是否包括各科系（含共同科）代
　　表，並由各科系自行推舉產生？</t>
  </si>
  <si>
    <t>五、學校有無經核會？有無經核會組成辦法？成
　　員是否『未』與專責小組重疊？</t>
  </si>
  <si>
    <t>六、是否已設置內部專兼任稽核人員？是否建立
　　內部控制制度？內部控制制度是否經董事會
　　通過？</t>
  </si>
  <si>
    <t>七、本獎補助款之支出憑證處理是否符合規定？</t>
  </si>
  <si>
    <t>八、本獎補助款是否符合專款專帳管理之原則？</t>
  </si>
  <si>
    <r>
      <t>九、原</t>
    </r>
    <r>
      <rPr>
        <sz val="12"/>
        <color indexed="12"/>
        <rFont val="新細明體"/>
        <family val="1"/>
      </rPr>
      <t>申請項目不變，規格、數量及細項改變</t>
    </r>
    <r>
      <rPr>
        <sz val="12"/>
        <rFont val="新細明體"/>
        <family val="1"/>
      </rPr>
      <t>，
　　是否提報專責小組會議審議？
　　會議紀錄、變更項目對照表及理由是否存校
　　備查？</t>
    </r>
  </si>
  <si>
    <r>
      <t>十、原</t>
    </r>
    <r>
      <rPr>
        <sz val="12"/>
        <color indexed="12"/>
        <rFont val="新細明體"/>
        <family val="1"/>
      </rPr>
      <t>申請項目名稱變更</t>
    </r>
    <r>
      <rPr>
        <sz val="12"/>
        <rFont val="新細明體"/>
        <family val="1"/>
      </rPr>
      <t>，是否提報專責小組審
　　議？
　　會議紀錄、變更項目對照表及理由是否報部
　　備查？</t>
    </r>
  </si>
  <si>
    <r>
      <t>十一、本獎補助經費是否於年度內執行完竣？
　　　</t>
    </r>
    <r>
      <rPr>
        <sz val="12"/>
        <color indexed="12"/>
        <rFont val="新細明體"/>
        <family val="1"/>
      </rPr>
      <t>經常門應完成付款程序，資本門應完成驗
　　　收程序</t>
    </r>
    <r>
      <rPr>
        <sz val="12"/>
        <rFont val="新細明體"/>
        <family val="1"/>
      </rPr>
      <t xml:space="preserve">
　　　</t>
    </r>
    <r>
      <rPr>
        <u val="single"/>
        <sz val="12"/>
        <rFont val="新細明體"/>
        <family val="1"/>
      </rPr>
      <t>若未執行完畢</t>
    </r>
    <r>
      <rPr>
        <sz val="12"/>
        <rFont val="新細明體"/>
        <family val="1"/>
      </rPr>
      <t>，是否於12月25日前行文報
　　　部辦理保留；並於規定期限內執行完成？</t>
    </r>
  </si>
  <si>
    <t>十二、各相關資料上網公告情形是否符合規定？</t>
  </si>
  <si>
    <t>十三、最近一年度訪評事項改善情形？</t>
  </si>
  <si>
    <t>一、獎補助教師辦法及相關制度是否明訂？
　　並經學校相關會議審核通過後，依學校相關
　　行政程序公告周知？</t>
  </si>
  <si>
    <t>二、獎補助行政人員相關業務研習及進修活動是
　　否明訂？
　　是否經學校行政會議通過？</t>
  </si>
  <si>
    <t>三、學校現行獎補助教師辦法是否符合公平、公
　　開、公正之原則？
　　相關規範內容是否合理？</t>
  </si>
  <si>
    <t>四、獎補助教師案件之審核機制、程序是否合
　　理？
　　是否避免集中於少數人或特定對象？</t>
  </si>
  <si>
    <t>五、獎補助教師案件之申請與執行是否與其規定
　　相符？</t>
  </si>
  <si>
    <t>六、是否『未』以獎補助款補助無授課事實及領
　　有公家月退俸之教師薪資？</t>
  </si>
  <si>
    <t>七、獎補助經費支用項目及標準是否參考「中央
　　政府各機關用途別科目分類及執行標準表」
　　之規定列支？</t>
  </si>
  <si>
    <t>八、獎補助教師案件之執行與原訂計畫之相符程
　　度？</t>
  </si>
  <si>
    <t>九、獎補助教師案件是否有具體成果或報告留校
　　備查？</t>
  </si>
  <si>
    <t>十、學校執行經常門經費是否具有特色？
　　在改善教學及師資結構上是否有具體成果？</t>
  </si>
  <si>
    <t>一、學校是否訂有圖儀設備之請採購辦法？
　　是否訂有財產管理辦法？
　　財產管理辦法是否含使用年限及報廢規定？</t>
  </si>
  <si>
    <r>
      <t>　　　　</t>
    </r>
    <r>
      <rPr>
        <sz val="10"/>
        <rFont val="細明體"/>
        <family val="3"/>
      </rPr>
      <t>萬元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請填寫金額</t>
    </r>
    <r>
      <rPr>
        <sz val="10"/>
        <rFont val="Times New Roman"/>
        <family val="1"/>
      </rPr>
      <t>)</t>
    </r>
  </si>
  <si>
    <t>三、學校圖儀設備之請採購程序及實施是否與其
　　規定相符？</t>
  </si>
  <si>
    <t>四、本獎補助款依「政府採購法」辦理採購之符
　　合情形？
　　公告金額以上採購案是否上網公開招標？</t>
  </si>
  <si>
    <t>五、資本門各支用項目優先序與學校中長程校務
　　發展計畫之相符程度？</t>
  </si>
  <si>
    <t>七、學校所採購之圖儀設備反應師生需求之機制
　　與管道是否建立？
　　其運作方式是否合理？
　　執行是否落實？</t>
  </si>
  <si>
    <t>九、所購圖儀設備是否列有「99年度教育部獎補
　　助」字樣？</t>
  </si>
  <si>
    <t>十、所購置儀器設備、圖書軟體之使用及保管情
　　形？</t>
  </si>
  <si>
    <t>十一、財產使用（含移轉、借用）、報廢及遺失
　　　處理是否符合學校規定？
　　　相關紀錄是否完整？</t>
  </si>
  <si>
    <t>十二、財產盤點制度實施與規定相符情形？</t>
  </si>
  <si>
    <t>十三、設備購置清冊是否將大項目之細項廠牌規
　　　格、型號及校產編號等註明清楚？
　　　並區分獎補助款及自籌款支應項目？</t>
  </si>
  <si>
    <t>十四、學校執行資本門經費之特色或具體成果？</t>
  </si>
  <si>
    <t>(一)教學及研究設備</t>
  </si>
  <si>
    <t>(二)圖書館自動化、教學媒體等</t>
  </si>
  <si>
    <r>
      <t xml:space="preserve">1. </t>
    </r>
    <r>
      <rPr>
        <sz val="12"/>
        <rFont val="新細明體"/>
        <family val="1"/>
      </rPr>
      <t>圖書館自動化</t>
    </r>
  </si>
  <si>
    <t>(三)學生事務與輔導相關設備</t>
  </si>
  <si>
    <t>(四)其他</t>
  </si>
  <si>
    <t>(一)改善教學及師資結構項目</t>
  </si>
  <si>
    <t>(二)行政人員研習及進修</t>
  </si>
  <si>
    <t>(三)學生事務與輔導相關經費</t>
  </si>
  <si>
    <t>(四)改善教學相關物品</t>
  </si>
  <si>
    <t>(五)其他</t>
  </si>
  <si>
    <t>資本門經費
(不含自籌款)</t>
  </si>
  <si>
    <t>經常門經費
(不含自籌款)</t>
  </si>
  <si>
    <t>第肆部分、訪視綜合意見</t>
  </si>
  <si>
    <t>訪評意見</t>
  </si>
  <si>
    <r>
      <t xml:space="preserve">1.6. </t>
    </r>
    <r>
      <rPr>
        <sz val="12"/>
        <rFont val="新細明體"/>
        <family val="1"/>
      </rPr>
      <t>本獎補助款各項支用項目（優先序）執行
　　與原計畫之相符程度？</t>
    </r>
  </si>
  <si>
    <r>
      <t xml:space="preserve">1.9. </t>
    </r>
    <r>
      <rPr>
        <sz val="12"/>
        <rFont val="新細明體"/>
        <family val="1"/>
      </rPr>
      <t>原申請項目不變，規格、數量及細項改變，
　　是否提報專責小組會議審議？會議紀錄、
　　變更項目對照表及理由是否存校備查？</t>
    </r>
  </si>
  <si>
    <r>
      <t>1.10.</t>
    </r>
    <r>
      <rPr>
        <sz val="12"/>
        <rFont val="新細明體"/>
        <family val="1"/>
      </rPr>
      <t>原申請項目名稱變更，是否提報專責小組
　　審議？會議紀錄、變更項目對照表及理由
　　是否報部備查？</t>
    </r>
  </si>
  <si>
    <r>
      <t>1.13.</t>
    </r>
    <r>
      <rPr>
        <sz val="12"/>
        <rFont val="新細明體"/>
        <family val="1"/>
      </rPr>
      <t>最近一年度訪評缺失改善情形？</t>
    </r>
  </si>
  <si>
    <r>
      <t xml:space="preserve">1.2. </t>
    </r>
    <r>
      <rPr>
        <sz val="12"/>
        <rFont val="新細明體"/>
        <family val="1"/>
      </rPr>
      <t>本獎補助款之規劃與分配是否符合學校中
　　長程校務發展計畫？</t>
    </r>
  </si>
  <si>
    <r>
      <t xml:space="preserve">1.3. </t>
    </r>
    <r>
      <rPr>
        <sz val="12"/>
        <rFont val="新細明體"/>
        <family val="1"/>
      </rPr>
      <t>本獎補助款使用時之申請有無書面規定程
　　序？程序是否合理？</t>
    </r>
  </si>
  <si>
    <r>
      <t xml:space="preserve">1.4. </t>
    </r>
    <r>
      <rPr>
        <sz val="12"/>
        <rFont val="新細明體"/>
        <family val="1"/>
      </rPr>
      <t>學校有無專責小組？有無專責小組成立辦
　　法？組成成員是否包含各科系（含共同
　　科）代表，並由各科系自行推舉產生？</t>
    </r>
  </si>
  <si>
    <r>
      <t xml:space="preserve">2.1. </t>
    </r>
    <r>
      <rPr>
        <sz val="12"/>
        <rFont val="新細明體"/>
        <family val="1"/>
      </rPr>
      <t>獎補助教師辦法及相關制度是否明訂？
　　並經學校相關會議審核通過後，依學校相
　　關行政程序公告周知？</t>
    </r>
  </si>
  <si>
    <r>
      <t xml:space="preserve">2.2. </t>
    </r>
    <r>
      <rPr>
        <sz val="12"/>
        <rFont val="細明體"/>
        <family val="3"/>
      </rPr>
      <t>獎補助行政人員相關業務研習及進修活動
　　是否明訂？是否經學校行政會議通過？</t>
    </r>
  </si>
  <si>
    <r>
      <t xml:space="preserve">2.3. </t>
    </r>
    <r>
      <rPr>
        <sz val="12"/>
        <rFont val="新細明體"/>
        <family val="1"/>
      </rPr>
      <t>學校現行獎補助教師辦法是否符合公平、
　　公開、公正之原則？其規範與執行是否合
　　理？</t>
    </r>
  </si>
  <si>
    <r>
      <t xml:space="preserve">2.4. </t>
    </r>
    <r>
      <rPr>
        <sz val="12"/>
        <rFont val="新細明體"/>
        <family val="1"/>
      </rPr>
      <t>獎補助教師案件之申請與執行是否與規定
　　相符？</t>
    </r>
  </si>
  <si>
    <r>
      <t xml:space="preserve">2.5. </t>
    </r>
    <r>
      <rPr>
        <sz val="12"/>
        <rFont val="新細明體"/>
        <family val="1"/>
      </rPr>
      <t>獎補助經費支用項目及標準是否參考「中
　　央政府各機關用途別科目分類及執行標準
　　表」之規定列支？</t>
    </r>
  </si>
  <si>
    <r>
      <t xml:space="preserve">2.6. </t>
    </r>
    <r>
      <rPr>
        <sz val="12"/>
        <rFont val="新細明體"/>
        <family val="1"/>
      </rPr>
      <t>獎補助教師案件之審核機制是否與規定相
　　符？是否避免集中於少數人或特定對象？</t>
    </r>
  </si>
  <si>
    <r>
      <t xml:space="preserve">2.7. </t>
    </r>
    <r>
      <rPr>
        <sz val="12"/>
        <rFont val="新細明體"/>
        <family val="1"/>
      </rPr>
      <t>獎補助教師案件是否有具體成果或報告留
　　校備查？</t>
    </r>
  </si>
  <si>
    <r>
      <t xml:space="preserve">2.8. </t>
    </r>
    <r>
      <rPr>
        <sz val="12"/>
        <rFont val="新細明體"/>
        <family val="1"/>
      </rPr>
      <t>獎補助教師案件之執行與原訂計畫（計畫
　　書另附）之相符程度？</t>
    </r>
  </si>
  <si>
    <r>
      <t xml:space="preserve">2.9. </t>
    </r>
    <r>
      <rPr>
        <sz val="12"/>
        <rFont val="新細明體"/>
        <family val="1"/>
      </rPr>
      <t>學校執行經常門經費是否具有特色？在改
　　善教學及師資結構上是否有具體成果？</t>
    </r>
  </si>
  <si>
    <r>
      <t xml:space="preserve">3.1. </t>
    </r>
    <r>
      <rPr>
        <sz val="12"/>
        <rFont val="新細明體"/>
        <family val="1"/>
      </rPr>
      <t>學校是否有圖儀設備之請採購辦法？是否
　　訂有財產管理辦法？財產管理辦法是否含
　　使用年限及報廢規定？</t>
    </r>
  </si>
  <si>
    <r>
      <t xml:space="preserve">3.2. </t>
    </r>
    <r>
      <rPr>
        <sz val="12"/>
        <rFont val="新細明體"/>
        <family val="1"/>
      </rPr>
      <t>是否參考政府採購法由總務單位負責訂定
　　校內請採購規定及作業流程，經校務會議
　　、董事會通過，並由經核會負責監督？經
　　核會成員是否迴避參與相關採購程序？</t>
    </r>
  </si>
  <si>
    <r>
      <t xml:space="preserve">3.3. </t>
    </r>
    <r>
      <rPr>
        <sz val="12"/>
        <rFont val="新細明體"/>
        <family val="1"/>
      </rPr>
      <t>學校圖儀設備之請採購程序與實施是否與
　　規定相符？</t>
    </r>
  </si>
  <si>
    <r>
      <t xml:space="preserve">3.4. </t>
    </r>
    <r>
      <rPr>
        <sz val="12"/>
        <rFont val="新細明體"/>
        <family val="1"/>
      </rPr>
      <t>本獎補助款依政府採購法辦理採購之符合
　　情形？公告金額以上之採購案是否上網公
　　開招標？</t>
    </r>
  </si>
  <si>
    <r>
      <t xml:space="preserve">3.5. </t>
    </r>
    <r>
      <rPr>
        <sz val="12"/>
        <rFont val="新細明體"/>
        <family val="1"/>
      </rPr>
      <t>是否依符合學校中長程校務發展計畫程度，
　　排定資本門各執行項目之優先序？</t>
    </r>
  </si>
  <si>
    <r>
      <t xml:space="preserve">3.6. </t>
    </r>
    <r>
      <rPr>
        <sz val="12"/>
        <rFont val="新細明體"/>
        <family val="1"/>
      </rPr>
      <t>獎補助經費採購之圖儀設備反應學校師生
　　需求之機制與管道是否建立？其運作方式
　　是否合理？執行有否落實？</t>
    </r>
  </si>
  <si>
    <r>
      <t xml:space="preserve">3.7. </t>
    </r>
    <r>
      <rPr>
        <sz val="12"/>
        <rFont val="新細明體"/>
        <family val="1"/>
      </rPr>
      <t>學校所購置之儀器設備是否納入電腦財產
　　管理系統？電腦財產管理系統是否包含驗
　　收日、財產增加日、保固期限、廠牌、供
　　應商等項目欄位？</t>
    </r>
  </si>
  <si>
    <r>
      <t xml:space="preserve">3.8. </t>
    </r>
    <r>
      <rPr>
        <sz val="12"/>
        <rFont val="新細明體"/>
        <family val="1"/>
      </rPr>
      <t>所購圖儀設備是否列有「</t>
    </r>
    <r>
      <rPr>
        <sz val="12"/>
        <rFont val="Times New Roman"/>
        <family val="1"/>
      </rPr>
      <t>98</t>
    </r>
    <r>
      <rPr>
        <sz val="12"/>
        <rFont val="新細明體"/>
        <family val="1"/>
      </rPr>
      <t>年度教育部獎
　　補助」字樣？</t>
    </r>
  </si>
  <si>
    <r>
      <t xml:space="preserve">3.9. </t>
    </r>
    <r>
      <rPr>
        <sz val="12"/>
        <rFont val="新細明體"/>
        <family val="1"/>
      </rPr>
      <t>所購置儀器設備、圖書軟體使用與保管情
　　形？</t>
    </r>
  </si>
  <si>
    <r>
      <t>3.10.</t>
    </r>
    <r>
      <rPr>
        <sz val="12"/>
        <rFont val="新細明體"/>
        <family val="1"/>
      </rPr>
      <t>財產使用（含移轉、借用）報廢及遺失處
　　理是否符合規定？相關紀錄是否完整？</t>
    </r>
  </si>
  <si>
    <r>
      <t>3.12.</t>
    </r>
    <r>
      <rPr>
        <sz val="12"/>
        <rFont val="新細明體"/>
        <family val="1"/>
      </rPr>
      <t>設備購置清冊是否將大項目之細項廠牌規
　　格、型號及校產編號等註明清楚？並區分
　　獎補助款及自籌款支應項目？</t>
    </r>
  </si>
  <si>
    <r>
      <t>註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：訪評項目中若無相關缺失建議事項則免填；表格不敷使用時，請自行延伸此表。
註</t>
    </r>
    <r>
      <rPr>
        <sz val="11"/>
        <rFont val="Times New Roman"/>
        <family val="1"/>
      </rPr>
      <t>2</t>
    </r>
    <r>
      <rPr>
        <sz val="11"/>
        <rFont val="新細明體"/>
        <family val="1"/>
      </rPr>
      <t>：</t>
    </r>
    <r>
      <rPr>
        <b/>
        <u val="single"/>
        <sz val="11"/>
        <color indexed="12"/>
        <rFont val="新細明體"/>
        <family val="1"/>
      </rPr>
      <t>前一年度未『實地』訪評學校，請以執行績效書面審查意見內容填寫</t>
    </r>
    <r>
      <rPr>
        <sz val="11"/>
        <rFont val="新細明體"/>
        <family val="1"/>
      </rPr>
      <t>。</t>
    </r>
  </si>
  <si>
    <t>資本門經費執行項目（獎補助款+自籌款）</t>
  </si>
  <si>
    <t>經常門經費執行項目（獎補助款+自籌款）</t>
  </si>
  <si>
    <r>
      <t>原規劃(依核撥版支用計畫</t>
    </r>
    <r>
      <rPr>
        <sz val="12"/>
        <rFont val="新細明體"/>
        <family val="1"/>
      </rPr>
      <t>)</t>
    </r>
  </si>
  <si>
    <r>
      <t>實際支用(依執行清冊</t>
    </r>
    <r>
      <rPr>
        <sz val="12"/>
        <rFont val="新細明體"/>
        <family val="1"/>
      </rPr>
      <t>)</t>
    </r>
  </si>
  <si>
    <r>
      <t>　　</t>
    </r>
    <r>
      <rPr>
        <sz val="12"/>
        <rFont val="Times New Roman"/>
        <family val="1"/>
      </rPr>
      <t xml:space="preserve">1. </t>
    </r>
    <r>
      <rPr>
        <sz val="12"/>
        <rFont val="新細明體"/>
        <family val="1"/>
      </rPr>
      <t>圖書館自動化</t>
    </r>
  </si>
  <si>
    <r>
      <t>　　</t>
    </r>
    <r>
      <rPr>
        <sz val="12"/>
        <rFont val="Times New Roman"/>
        <family val="1"/>
      </rPr>
      <t xml:space="preserve">2. </t>
    </r>
    <r>
      <rPr>
        <sz val="12"/>
        <rFont val="新細明體"/>
        <family val="1"/>
      </rPr>
      <t>圖書期刊</t>
    </r>
  </si>
  <si>
    <r>
      <t>　　</t>
    </r>
    <r>
      <rPr>
        <sz val="12"/>
        <rFont val="Times New Roman"/>
        <family val="1"/>
      </rPr>
      <t xml:space="preserve">3. </t>
    </r>
    <r>
      <rPr>
        <sz val="12"/>
        <rFont val="新細明體"/>
        <family val="1"/>
      </rPr>
      <t>教學媒體</t>
    </r>
  </si>
  <si>
    <r>
      <t>　　</t>
    </r>
    <r>
      <rPr>
        <sz val="12"/>
        <rFont val="Times New Roman"/>
        <family val="1"/>
      </rPr>
      <t xml:space="preserve">1. </t>
    </r>
    <r>
      <rPr>
        <sz val="12"/>
        <rFont val="新細明體"/>
        <family val="1"/>
      </rPr>
      <t>編纂教材</t>
    </r>
  </si>
  <si>
    <r>
      <t>　　</t>
    </r>
    <r>
      <rPr>
        <sz val="12"/>
        <rFont val="Times New Roman"/>
        <family val="1"/>
      </rPr>
      <t xml:space="preserve">2. </t>
    </r>
    <r>
      <rPr>
        <sz val="12"/>
        <rFont val="新細明體"/>
        <family val="1"/>
      </rPr>
      <t>製作教具</t>
    </r>
  </si>
  <si>
    <r>
      <t>　　</t>
    </r>
    <r>
      <rPr>
        <sz val="12"/>
        <rFont val="Times New Roman"/>
        <family val="1"/>
      </rPr>
      <t xml:space="preserve">3. </t>
    </r>
    <r>
      <rPr>
        <sz val="12"/>
        <rFont val="新細明體"/>
        <family val="1"/>
      </rPr>
      <t>改進教學</t>
    </r>
  </si>
  <si>
    <r>
      <t>　　</t>
    </r>
    <r>
      <rPr>
        <sz val="12"/>
        <rFont val="Times New Roman"/>
        <family val="1"/>
      </rPr>
      <t xml:space="preserve">4. </t>
    </r>
    <r>
      <rPr>
        <sz val="12"/>
        <rFont val="新細明體"/>
        <family val="1"/>
      </rPr>
      <t>研究</t>
    </r>
  </si>
  <si>
    <r>
      <t>　　</t>
    </r>
    <r>
      <rPr>
        <sz val="12"/>
        <rFont val="Times New Roman"/>
        <family val="1"/>
      </rPr>
      <t xml:space="preserve">5. </t>
    </r>
    <r>
      <rPr>
        <sz val="12"/>
        <rFont val="新細明體"/>
        <family val="1"/>
      </rPr>
      <t>研習</t>
    </r>
  </si>
  <si>
    <r>
      <t>　　</t>
    </r>
    <r>
      <rPr>
        <sz val="12"/>
        <rFont val="Times New Roman"/>
        <family val="1"/>
      </rPr>
      <t xml:space="preserve">6. </t>
    </r>
    <r>
      <rPr>
        <sz val="12"/>
        <rFont val="新細明體"/>
        <family val="1"/>
      </rPr>
      <t>進修</t>
    </r>
  </si>
  <si>
    <r>
      <t>　　</t>
    </r>
    <r>
      <rPr>
        <sz val="12"/>
        <rFont val="Times New Roman"/>
        <family val="1"/>
      </rPr>
      <t xml:space="preserve">7. </t>
    </r>
    <r>
      <rPr>
        <sz val="12"/>
        <rFont val="新細明體"/>
        <family val="1"/>
      </rPr>
      <t>著作</t>
    </r>
  </si>
  <si>
    <r>
      <t>　　</t>
    </r>
    <r>
      <rPr>
        <sz val="12"/>
        <rFont val="Times New Roman"/>
        <family val="1"/>
      </rPr>
      <t xml:space="preserve">8. </t>
    </r>
    <r>
      <rPr>
        <sz val="12"/>
        <rFont val="新細明體"/>
        <family val="1"/>
      </rPr>
      <t>升等送審</t>
    </r>
  </si>
  <si>
    <t>(五)其他</t>
  </si>
  <si>
    <r>
      <t>　　</t>
    </r>
    <r>
      <rPr>
        <sz val="12"/>
        <rFont val="Times New Roman"/>
        <family val="1"/>
      </rPr>
      <t xml:space="preserve">1. </t>
    </r>
    <r>
      <rPr>
        <sz val="12"/>
        <rFont val="新細明體"/>
        <family val="1"/>
      </rPr>
      <t>新聘教師薪資</t>
    </r>
    <r>
      <rPr>
        <sz val="12"/>
        <rFont val="Times New Roman"/>
        <family val="1"/>
      </rPr>
      <t>(2</t>
    </r>
    <r>
      <rPr>
        <sz val="12"/>
        <rFont val="新細明體"/>
        <family val="1"/>
      </rPr>
      <t>年內</t>
    </r>
    <r>
      <rPr>
        <sz val="12"/>
        <rFont val="Times New Roman"/>
        <family val="1"/>
      </rPr>
      <t>)</t>
    </r>
  </si>
  <si>
    <r>
      <t>　　</t>
    </r>
    <r>
      <rPr>
        <sz val="12"/>
        <rFont val="Times New Roman"/>
        <family val="1"/>
      </rPr>
      <t xml:space="preserve">2. </t>
    </r>
    <r>
      <rPr>
        <sz val="12"/>
        <rFont val="新細明體"/>
        <family val="1"/>
      </rPr>
      <t>現有教師薪資</t>
    </r>
  </si>
  <si>
    <r>
      <t>　　</t>
    </r>
    <r>
      <rPr>
        <sz val="12"/>
        <rFont val="Times New Roman"/>
        <family val="1"/>
      </rPr>
      <t xml:space="preserve">3. </t>
    </r>
    <r>
      <rPr>
        <sz val="12"/>
        <rFont val="新細明體"/>
        <family val="1"/>
      </rPr>
      <t>一年期資料庫訂閱費</t>
    </r>
  </si>
  <si>
    <r>
      <t>　　</t>
    </r>
    <r>
      <rPr>
        <sz val="12"/>
        <rFont val="Times New Roman"/>
        <family val="1"/>
      </rPr>
      <t xml:space="preserve">4. </t>
    </r>
    <r>
      <rPr>
        <sz val="12"/>
        <rFont val="新細明體"/>
        <family val="1"/>
      </rPr>
      <t>其他</t>
    </r>
  </si>
  <si>
    <r>
      <t>註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：表格如不敷使用，請自行擴充。
註</t>
    </r>
    <r>
      <rPr>
        <sz val="11"/>
        <rFont val="Times New Roman"/>
        <family val="1"/>
      </rPr>
      <t>2</t>
    </r>
    <r>
      <rPr>
        <sz val="11"/>
        <rFont val="新細明體"/>
        <family val="1"/>
      </rPr>
      <t>：本表所列金額請</t>
    </r>
    <r>
      <rPr>
        <b/>
        <u val="single"/>
        <sz val="11"/>
        <color indexed="10"/>
        <rFont val="新細明體"/>
        <family val="1"/>
      </rPr>
      <t>含獎補助款及自籌款</t>
    </r>
    <r>
      <rPr>
        <sz val="11"/>
        <rFont val="新細明體"/>
        <family val="1"/>
      </rPr>
      <t>。
註3：</t>
    </r>
    <r>
      <rPr>
        <b/>
        <u val="single"/>
        <sz val="11"/>
        <color indexed="12"/>
        <rFont val="新細明體"/>
        <family val="1"/>
      </rPr>
      <t>學校自辦研習活動、行政人員研習及進修經費勿需列入本表計算</t>
    </r>
    <r>
      <rPr>
        <sz val="11"/>
        <rFont val="新細明體"/>
        <family val="1"/>
      </rPr>
      <t>。</t>
    </r>
  </si>
  <si>
    <r>
      <t>99</t>
    </r>
    <r>
      <rPr>
        <b/>
        <u val="single"/>
        <sz val="14"/>
        <rFont val="細明體"/>
        <family val="3"/>
      </rPr>
      <t>年度全校專任教師人數為：　　位</t>
    </r>
  </si>
  <si>
    <r>
      <t>99</t>
    </r>
    <r>
      <rPr>
        <sz val="12"/>
        <rFont val="新細明體"/>
        <family val="1"/>
      </rPr>
      <t>年度</t>
    </r>
  </si>
  <si>
    <r>
      <t>97</t>
    </r>
    <r>
      <rPr>
        <sz val="12"/>
        <rFont val="新細明體"/>
        <family val="1"/>
      </rPr>
      <t>年度</t>
    </r>
  </si>
  <si>
    <r>
      <t>98</t>
    </r>
    <r>
      <rPr>
        <sz val="12"/>
        <rFont val="新細明體"/>
        <family val="1"/>
      </rPr>
      <t>年度</t>
    </r>
  </si>
  <si>
    <r>
      <t>99</t>
    </r>
    <r>
      <rPr>
        <sz val="12"/>
        <rFont val="新細明體"/>
        <family val="1"/>
      </rPr>
      <t>年度</t>
    </r>
  </si>
  <si>
    <t>資本門經費</t>
  </si>
  <si>
    <t>經常門經費</t>
  </si>
  <si>
    <t>(一)教學及研究設備</t>
  </si>
  <si>
    <t>(二)圖書館自動化、教學媒體等</t>
  </si>
  <si>
    <r>
      <t>　　</t>
    </r>
    <r>
      <rPr>
        <sz val="12"/>
        <rFont val="Times New Roman"/>
        <family val="1"/>
      </rPr>
      <t xml:space="preserve">1. </t>
    </r>
    <r>
      <rPr>
        <sz val="12"/>
        <rFont val="新細明體"/>
        <family val="1"/>
      </rPr>
      <t>圖書館自動化</t>
    </r>
  </si>
  <si>
    <r>
      <t>　　</t>
    </r>
    <r>
      <rPr>
        <sz val="12"/>
        <rFont val="Times New Roman"/>
        <family val="1"/>
      </rPr>
      <t xml:space="preserve">2. </t>
    </r>
    <r>
      <rPr>
        <sz val="12"/>
        <rFont val="新細明體"/>
        <family val="1"/>
      </rPr>
      <t>圖書期刊</t>
    </r>
  </si>
  <si>
    <r>
      <t>　　</t>
    </r>
    <r>
      <rPr>
        <sz val="12"/>
        <rFont val="Times New Roman"/>
        <family val="1"/>
      </rPr>
      <t xml:space="preserve">3. </t>
    </r>
    <r>
      <rPr>
        <sz val="12"/>
        <rFont val="新細明體"/>
        <family val="1"/>
      </rPr>
      <t>教學媒體</t>
    </r>
  </si>
  <si>
    <t>(三)學生事務與輔導相關設備</t>
  </si>
  <si>
    <t>(四)其他</t>
  </si>
  <si>
    <t>(一)改善教學及師資結構項目</t>
  </si>
  <si>
    <r>
      <t>　　</t>
    </r>
    <r>
      <rPr>
        <sz val="12"/>
        <rFont val="Times New Roman"/>
        <family val="1"/>
      </rPr>
      <t xml:space="preserve">1. </t>
    </r>
    <r>
      <rPr>
        <sz val="12"/>
        <rFont val="新細明體"/>
        <family val="1"/>
      </rPr>
      <t>編纂教材</t>
    </r>
  </si>
  <si>
    <r>
      <t>　　</t>
    </r>
    <r>
      <rPr>
        <sz val="12"/>
        <rFont val="Times New Roman"/>
        <family val="1"/>
      </rPr>
      <t xml:space="preserve">2. </t>
    </r>
    <r>
      <rPr>
        <sz val="12"/>
        <rFont val="新細明體"/>
        <family val="1"/>
      </rPr>
      <t>製作教具</t>
    </r>
  </si>
  <si>
    <r>
      <t>　　</t>
    </r>
    <r>
      <rPr>
        <sz val="12"/>
        <rFont val="Times New Roman"/>
        <family val="1"/>
      </rPr>
      <t xml:space="preserve">3. </t>
    </r>
    <r>
      <rPr>
        <sz val="12"/>
        <rFont val="新細明體"/>
        <family val="1"/>
      </rPr>
      <t>改進教學</t>
    </r>
  </si>
  <si>
    <r>
      <t>　　</t>
    </r>
    <r>
      <rPr>
        <sz val="12"/>
        <rFont val="Times New Roman"/>
        <family val="1"/>
      </rPr>
      <t xml:space="preserve">4. </t>
    </r>
    <r>
      <rPr>
        <sz val="12"/>
        <rFont val="新細明體"/>
        <family val="1"/>
      </rPr>
      <t>研究</t>
    </r>
  </si>
  <si>
    <r>
      <t>　　</t>
    </r>
    <r>
      <rPr>
        <sz val="12"/>
        <rFont val="Times New Roman"/>
        <family val="1"/>
      </rPr>
      <t xml:space="preserve">5. </t>
    </r>
    <r>
      <rPr>
        <sz val="12"/>
        <rFont val="新細明體"/>
        <family val="1"/>
      </rPr>
      <t>研習</t>
    </r>
  </si>
  <si>
    <r>
      <t>　　</t>
    </r>
    <r>
      <rPr>
        <sz val="12"/>
        <rFont val="Times New Roman"/>
        <family val="1"/>
      </rPr>
      <t xml:space="preserve">6. </t>
    </r>
    <r>
      <rPr>
        <sz val="12"/>
        <rFont val="新細明體"/>
        <family val="1"/>
      </rPr>
      <t>進修</t>
    </r>
  </si>
  <si>
    <r>
      <t>　　</t>
    </r>
    <r>
      <rPr>
        <sz val="12"/>
        <rFont val="Times New Roman"/>
        <family val="1"/>
      </rPr>
      <t xml:space="preserve">7. </t>
    </r>
    <r>
      <rPr>
        <sz val="12"/>
        <rFont val="新細明體"/>
        <family val="1"/>
      </rPr>
      <t>著作</t>
    </r>
  </si>
  <si>
    <r>
      <t>　　</t>
    </r>
    <r>
      <rPr>
        <sz val="12"/>
        <rFont val="Times New Roman"/>
        <family val="1"/>
      </rPr>
      <t xml:space="preserve">8. </t>
    </r>
    <r>
      <rPr>
        <sz val="12"/>
        <rFont val="新細明體"/>
        <family val="1"/>
      </rPr>
      <t>升等送審</t>
    </r>
  </si>
  <si>
    <t>(二)行政人員研習及進修</t>
  </si>
  <si>
    <t>(三)學生事務與輔導相關經費</t>
  </si>
  <si>
    <t>(四)改善教學相關物品</t>
  </si>
  <si>
    <t>(五)其他</t>
  </si>
  <si>
    <r>
      <t>　　</t>
    </r>
    <r>
      <rPr>
        <sz val="12"/>
        <rFont val="Times New Roman"/>
        <family val="1"/>
      </rPr>
      <t xml:space="preserve">1. </t>
    </r>
    <r>
      <rPr>
        <sz val="12"/>
        <rFont val="新細明體"/>
        <family val="1"/>
      </rPr>
      <t>新聘教師薪資</t>
    </r>
    <r>
      <rPr>
        <sz val="12"/>
        <rFont val="Times New Roman"/>
        <family val="1"/>
      </rPr>
      <t>(2</t>
    </r>
    <r>
      <rPr>
        <sz val="12"/>
        <rFont val="新細明體"/>
        <family val="1"/>
      </rPr>
      <t>年內</t>
    </r>
    <r>
      <rPr>
        <sz val="12"/>
        <rFont val="Times New Roman"/>
        <family val="1"/>
      </rPr>
      <t>)</t>
    </r>
  </si>
  <si>
    <r>
      <t>　　</t>
    </r>
    <r>
      <rPr>
        <sz val="12"/>
        <rFont val="Times New Roman"/>
        <family val="1"/>
      </rPr>
      <t xml:space="preserve">2. </t>
    </r>
    <r>
      <rPr>
        <sz val="12"/>
        <rFont val="新細明體"/>
        <family val="1"/>
      </rPr>
      <t>現有教師薪資</t>
    </r>
  </si>
  <si>
    <r>
      <t>　　</t>
    </r>
    <r>
      <rPr>
        <sz val="12"/>
        <rFont val="Times New Roman"/>
        <family val="1"/>
      </rPr>
      <t xml:space="preserve">3. </t>
    </r>
    <r>
      <rPr>
        <sz val="12"/>
        <rFont val="新細明體"/>
        <family val="1"/>
      </rPr>
      <t>一年期資料庫訂閱費</t>
    </r>
  </si>
  <si>
    <r>
      <t>　　</t>
    </r>
    <r>
      <rPr>
        <sz val="12"/>
        <rFont val="Times New Roman"/>
        <family val="1"/>
      </rPr>
      <t xml:space="preserve">4. </t>
    </r>
    <r>
      <rPr>
        <sz val="12"/>
        <rFont val="新細明體"/>
        <family val="1"/>
      </rPr>
      <t>其他</t>
    </r>
  </si>
  <si>
    <t>單位</t>
  </si>
  <si>
    <t>職級</t>
  </si>
  <si>
    <t>行政職務</t>
  </si>
  <si>
    <t>到校服務日</t>
  </si>
  <si>
    <t>是否以獎補助款
補助其薪資</t>
  </si>
  <si>
    <t>97.8.1</t>
  </si>
  <si>
    <t>99.2.1</t>
  </si>
  <si>
    <r>
      <rPr>
        <sz val="12"/>
        <rFont val="標楷體"/>
        <family val="4"/>
      </rPr>
      <t>張三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舉例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</si>
  <si>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教授</t>
    </r>
  </si>
  <si>
    <r>
      <rPr>
        <sz val="12"/>
        <rFont val="標楷體"/>
        <family val="4"/>
      </rPr>
      <t>李四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舉例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</si>
  <si>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工業工程與管理系</t>
    </r>
  </si>
  <si>
    <r>
      <rPr>
        <sz val="12"/>
        <rFont val="標楷體"/>
        <family val="4"/>
      </rPr>
      <t>王五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舉例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</si>
  <si>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張三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舉例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</si>
  <si>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營建工程學系</t>
    </r>
  </si>
  <si>
    <r>
      <rPr>
        <sz val="12"/>
        <rFont val="標楷體"/>
        <family val="4"/>
      </rPr>
      <t>教授</t>
    </r>
  </si>
  <si>
    <r>
      <rPr>
        <sz val="12"/>
        <rFont val="標楷體"/>
        <family val="4"/>
      </rPr>
      <t>校長</t>
    </r>
  </si>
  <si>
    <t>97.8.1</t>
  </si>
  <si>
    <r>
      <rPr>
        <sz val="12"/>
        <rFont val="標楷體"/>
        <family val="4"/>
      </rPr>
      <t>無授課事實</t>
    </r>
  </si>
  <si>
    <r>
      <rPr>
        <sz val="12"/>
        <rFont val="標楷體"/>
        <family val="4"/>
      </rPr>
      <t>李四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舉例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</si>
  <si>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工業工程與管理系</t>
    </r>
  </si>
  <si>
    <r>
      <rPr>
        <sz val="12"/>
        <rFont val="標楷體"/>
        <family val="4"/>
      </rPr>
      <t>特聘教授</t>
    </r>
  </si>
  <si>
    <r>
      <rPr>
        <sz val="12"/>
        <rFont val="標楷體"/>
        <family val="4"/>
      </rPr>
      <t>無</t>
    </r>
  </si>
  <si>
    <t>99.2.1</t>
  </si>
  <si>
    <r>
      <rPr>
        <sz val="12"/>
        <rFont val="標楷體"/>
        <family val="4"/>
      </rPr>
      <t>領有公家月退俸</t>
    </r>
  </si>
  <si>
    <r>
      <rPr>
        <sz val="12"/>
        <rFont val="標楷體"/>
        <family val="4"/>
      </rPr>
      <t>王五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舉例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</si>
  <si>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資訊管理系</t>
    </r>
  </si>
  <si>
    <r>
      <rPr>
        <sz val="12"/>
        <rFont val="標楷體"/>
        <family val="4"/>
      </rPr>
      <t>研發長</t>
    </r>
  </si>
  <si>
    <t>96.2.1</t>
  </si>
  <si>
    <r>
      <t>　註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：表格如不敷使用，請自行擴充。</t>
    </r>
  </si>
  <si>
    <t>得標
廠商</t>
  </si>
  <si>
    <t>投標商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</si>
  <si>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次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</si>
  <si>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次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</si>
  <si>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次</t>
    </r>
  </si>
  <si>
    <t>　註1：表格如不敷使用，請自行擴充；本年度如未支用獎補助款於教師薪資補助，請填『無』。</t>
  </si>
  <si>
    <t>補助金額</t>
  </si>
  <si>
    <t>應授課鐘點</t>
  </si>
  <si>
    <t>減授鐘點</t>
  </si>
  <si>
    <t>實際授課鐘點</t>
  </si>
  <si>
    <t>95.2.1</t>
  </si>
  <si>
    <t>98.8.1</t>
  </si>
  <si>
    <r>
      <rPr>
        <sz val="12"/>
        <rFont val="標楷體"/>
        <family val="4"/>
      </rPr>
      <t>外國語文系</t>
    </r>
  </si>
  <si>
    <r>
      <rPr>
        <sz val="12"/>
        <rFont val="標楷體"/>
        <family val="4"/>
      </rPr>
      <t>副教授</t>
    </r>
  </si>
  <si>
    <r>
      <rPr>
        <sz val="12"/>
        <rFont val="標楷體"/>
        <family val="4"/>
      </rPr>
      <t>國際貿易系</t>
    </r>
  </si>
  <si>
    <r>
      <rPr>
        <sz val="12"/>
        <rFont val="標楷體"/>
        <family val="4"/>
      </rPr>
      <t>講師</t>
    </r>
  </si>
  <si>
    <r>
      <rPr>
        <sz val="12"/>
        <rFont val="標楷體"/>
        <family val="4"/>
      </rPr>
      <t>趙六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舉例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</si>
  <si>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統計學系</t>
    </r>
  </si>
  <si>
    <r>
      <rPr>
        <sz val="12"/>
        <rFont val="標楷體"/>
        <family val="4"/>
      </rPr>
      <t>助理教授</t>
    </r>
  </si>
  <si>
    <t>採購計畫名稱</t>
  </si>
  <si>
    <t>項目名稱</t>
  </si>
  <si>
    <t>計畫總金額</t>
  </si>
  <si>
    <t>對學校特色
助益說明</t>
  </si>
  <si>
    <t>迄今已開課課次</t>
  </si>
  <si>
    <t>迄今已使用
學生人數</t>
  </si>
  <si>
    <r>
      <t>　註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：請確認各項採購計畫係由哪些優先序組成，如單項計畫執行金額在</t>
    </r>
    <r>
      <rPr>
        <sz val="11"/>
        <rFont val="Times New Roman"/>
        <family val="1"/>
      </rPr>
      <t>50</t>
    </r>
    <r>
      <rPr>
        <sz val="11"/>
        <rFont val="細明體"/>
        <family val="3"/>
      </rPr>
      <t>萬元（含）以上，請呈現於此一執行成效列表。</t>
    </r>
  </si>
  <si>
    <r>
      <t>　註</t>
    </r>
    <r>
      <rPr>
        <sz val="11"/>
        <rFont val="Times New Roman"/>
        <family val="1"/>
      </rPr>
      <t>3</t>
    </r>
    <r>
      <rPr>
        <sz val="11"/>
        <rFont val="細明體"/>
        <family val="3"/>
      </rPr>
      <t>：『優先序』欄位請註明執行清冊中該採購計畫所包含之優先序。</t>
    </r>
  </si>
  <si>
    <r>
      <t>　註</t>
    </r>
    <r>
      <rPr>
        <sz val="11"/>
        <rFont val="Times New Roman"/>
        <family val="1"/>
      </rPr>
      <t>4</t>
    </r>
    <r>
      <rPr>
        <sz val="11"/>
        <rFont val="細明體"/>
        <family val="3"/>
      </rPr>
      <t>：『開課課次』及『使用學生人數』應於實地訪視時提供相關開課及使用紀錄備查。</t>
    </r>
  </si>
  <si>
    <t>二、是否參考「政府採購法」由總務單位訂定
　　校內請採購規定及作業流程，經校務會議
　　及董事會通過，並由經核會/內部稽核人員
　　負責監督？
　　學校採購辦法所訂上網公告採購之金額下
　　限為何？
　　經核會成員/內部稽核人員是否迴避參與相
　　關採購程序？</t>
  </si>
  <si>
    <t>六、資本門各支用項目（優先序）執行與原計畫
　　之相符程度？</t>
  </si>
  <si>
    <t>八、學校所購置之儀器設備是否納入電腦財產管
　　理系統？
　　電腦財產管理系統是否包含右列項目欄位？</t>
  </si>
  <si>
    <r>
      <rPr>
        <sz val="12"/>
        <color indexed="12"/>
        <rFont val="細明體"/>
        <family val="3"/>
      </rPr>
      <t>※</t>
    </r>
    <r>
      <rPr>
        <u val="single"/>
        <sz val="12"/>
        <color indexed="12"/>
        <rFont val="細明體"/>
        <family val="3"/>
      </rPr>
      <t>上列人數請依「獎補助核配及申請要點」第四點第</t>
    </r>
    <r>
      <rPr>
        <u val="single"/>
        <sz val="12"/>
        <color indexed="12"/>
        <rFont val="Times New Roman"/>
        <family val="1"/>
      </rPr>
      <t>(</t>
    </r>
    <r>
      <rPr>
        <u val="single"/>
        <sz val="12"/>
        <color indexed="12"/>
        <rFont val="細明體"/>
        <family val="3"/>
      </rPr>
      <t>一</t>
    </r>
    <r>
      <rPr>
        <u val="single"/>
        <sz val="12"/>
        <color indexed="12"/>
        <rFont val="Times New Roman"/>
        <family val="1"/>
      </rPr>
      <t>)</t>
    </r>
    <r>
      <rPr>
        <u val="single"/>
        <sz val="12"/>
        <color indexed="12"/>
        <rFont val="細明體"/>
        <family val="3"/>
      </rPr>
      <t>項第</t>
    </r>
    <r>
      <rPr>
        <u val="single"/>
        <sz val="12"/>
        <color indexed="12"/>
        <rFont val="Times New Roman"/>
        <family val="1"/>
      </rPr>
      <t>3</t>
    </r>
    <r>
      <rPr>
        <u val="single"/>
        <sz val="12"/>
        <color indexed="12"/>
        <rFont val="細明體"/>
        <family val="3"/>
      </rPr>
      <t>款第</t>
    </r>
    <r>
      <rPr>
        <u val="single"/>
        <sz val="12"/>
        <color indexed="12"/>
        <rFont val="Times New Roman"/>
        <family val="1"/>
      </rPr>
      <t>(1)</t>
    </r>
    <r>
      <rPr>
        <u val="single"/>
        <sz val="12"/>
        <color indexed="12"/>
        <rFont val="細明體"/>
        <family val="3"/>
      </rPr>
      <t>目之</t>
    </r>
    <r>
      <rPr>
        <u val="single"/>
        <sz val="12"/>
        <color indexed="12"/>
        <rFont val="Times New Roman"/>
        <family val="1"/>
      </rPr>
      <t>1</t>
    </r>
    <r>
      <rPr>
        <u val="single"/>
        <sz val="12"/>
        <color indexed="12"/>
        <rFont val="細明體"/>
        <family val="3"/>
      </rPr>
      <t>所列定義計算－學校當年</t>
    </r>
    <r>
      <rPr>
        <u val="single"/>
        <sz val="12"/>
        <color indexed="12"/>
        <rFont val="Times New Roman"/>
        <family val="1"/>
      </rPr>
      <t>3</t>
    </r>
    <r>
      <rPr>
        <u val="single"/>
        <sz val="12"/>
        <color indexed="12"/>
        <rFont val="細明體"/>
        <family val="3"/>
      </rPr>
      <t>月份薪資帳冊所列，並於當年</t>
    </r>
    <r>
      <rPr>
        <u val="single"/>
        <sz val="12"/>
        <color indexed="12"/>
        <rFont val="Times New Roman"/>
        <family val="1"/>
      </rPr>
      <t>3</t>
    </r>
    <r>
      <rPr>
        <u val="single"/>
        <sz val="12"/>
        <color indexed="12"/>
        <rFont val="細明體"/>
        <family val="3"/>
      </rPr>
      <t>月</t>
    </r>
    <r>
      <rPr>
        <u val="single"/>
        <sz val="12"/>
        <color indexed="12"/>
        <rFont val="Times New Roman"/>
        <family val="1"/>
      </rPr>
      <t>15</t>
    </r>
    <r>
      <rPr>
        <u val="single"/>
        <sz val="12"/>
        <color indexed="12"/>
        <rFont val="細明體"/>
        <family val="3"/>
      </rPr>
      <t xml:space="preserve">日
</t>
    </r>
    <r>
      <rPr>
        <sz val="12"/>
        <color indexed="12"/>
        <rFont val="細明體"/>
        <family val="3"/>
      </rPr>
      <t>　</t>
    </r>
    <r>
      <rPr>
        <u val="single"/>
        <sz val="12"/>
        <color indexed="12"/>
        <rFont val="細明體"/>
        <family val="3"/>
      </rPr>
      <t>以前完成聘任專任講師以上教師，但</t>
    </r>
    <r>
      <rPr>
        <b/>
        <u val="single"/>
        <sz val="12"/>
        <color indexed="10"/>
        <rFont val="細明體"/>
        <family val="3"/>
      </rPr>
      <t>不包括兼任教師折算之師資</t>
    </r>
    <r>
      <rPr>
        <u val="single"/>
        <sz val="12"/>
        <color indexed="12"/>
        <rFont val="細明體"/>
        <family val="3"/>
      </rPr>
      <t>）</t>
    </r>
  </si>
  <si>
    <r>
      <t>99</t>
    </r>
    <r>
      <rPr>
        <b/>
        <u val="single"/>
        <sz val="14"/>
        <rFont val="細明體"/>
        <family val="3"/>
      </rPr>
      <t>年度平均每位教師領取獎補助款金額為：</t>
    </r>
  </si>
  <si>
    <t>標準差：</t>
  </si>
  <si>
    <t>　註2：『應授課鐘點』、『減授鐘點』欄位請依學校所訂相關辦法內容填寫。</t>
  </si>
  <si>
    <t>減授鐘點依據辦法</t>
  </si>
  <si>
    <r>
      <rPr>
        <sz val="12"/>
        <rFont val="標楷體"/>
        <family val="4"/>
      </rPr>
      <t>依「○○辦法」第○款減授鐘點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小時
依「○○辦法」第○款減授鐘點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</si>
  <si>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依「○○辦法」第○款減授鐘點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小時</t>
    </r>
  </si>
  <si>
    <t>採購
案件
序號</t>
  </si>
  <si>
    <t>驗收
完成日</t>
  </si>
  <si>
    <t>付款日</t>
  </si>
  <si>
    <t>財產
增加日</t>
  </si>
  <si>
    <t>餐飲科萬能蒸烤箱設備採購</t>
  </si>
  <si>
    <t>護理科專業教室實習設備採購</t>
  </si>
  <si>
    <t>西餐教學器材採購</t>
  </si>
  <si>
    <t>美保科美容美體保健專業設備採購</t>
  </si>
  <si>
    <t>餐飲科實習餐廳桌椅組採購及廚櫃訂製</t>
  </si>
  <si>
    <t>護理科實習設備採購(標餘款)</t>
  </si>
  <si>
    <t>大林校區太陽能燈組採購</t>
  </si>
  <si>
    <t>碎木機採購</t>
  </si>
  <si>
    <t>手推自走式割草機暨背負式吹葉機採購</t>
  </si>
  <si>
    <t>圖書紫外線除菌機</t>
  </si>
  <si>
    <t>視聽資料</t>
  </si>
  <si>
    <t>建置高齡者模擬裝置採購</t>
  </si>
  <si>
    <t>桌球桌及五層鋁梯</t>
  </si>
  <si>
    <t>西餐教室專業實習設備採購</t>
  </si>
  <si>
    <t>PASW Statistics Base18.0教育網路版5人</t>
  </si>
  <si>
    <t>教發中心教學影音軟體採購</t>
  </si>
  <si>
    <t>餐飲科西餐教室數位設備採購</t>
  </si>
  <si>
    <t>烘培科專業教室實習設備</t>
  </si>
  <si>
    <t>美保科美容美體保健諮詢室裝修及設備採購</t>
  </si>
  <si>
    <t>餐飲科教學示範用隔屏</t>
  </si>
  <si>
    <t>老照科銀髮族互動式遊戲療法設備(標餘款)</t>
  </si>
  <si>
    <t>大林校區太陽能燈組採購(標餘款)</t>
  </si>
  <si>
    <t>49,50,51,59,60</t>
  </si>
  <si>
    <t>54,55,56,57,58</t>
  </si>
  <si>
    <t>62,63</t>
  </si>
  <si>
    <t>1,3,5,7,9,11</t>
  </si>
  <si>
    <t>2,4,6,8,10,12</t>
  </si>
  <si>
    <t>16,17,18,19,20</t>
  </si>
  <si>
    <t>21,22,23,24,25,26,27,28,29,30,31,32,33,34,35,36,37</t>
  </si>
  <si>
    <t>46,48</t>
  </si>
  <si>
    <t>70,71,72,73,74,75,76</t>
  </si>
  <si>
    <t>70-1,70-2,76-1</t>
  </si>
  <si>
    <r>
      <rPr>
        <sz val="12"/>
        <rFont val="細明體"/>
        <family val="3"/>
      </rPr>
      <t>附表</t>
    </r>
    <r>
      <rPr>
        <sz val="12"/>
        <rFont val="Times New Roman"/>
        <family val="1"/>
      </rPr>
      <t>5-1</t>
    </r>
  </si>
  <si>
    <r>
      <rPr>
        <sz val="12"/>
        <rFont val="細明體"/>
        <family val="3"/>
      </rPr>
      <t>附表</t>
    </r>
    <r>
      <rPr>
        <sz val="12"/>
        <rFont val="Times New Roman"/>
        <family val="1"/>
      </rPr>
      <t>6-2</t>
    </r>
  </si>
  <si>
    <r>
      <rPr>
        <sz val="12"/>
        <rFont val="細明體"/>
        <family val="3"/>
      </rPr>
      <t>附表</t>
    </r>
    <r>
      <rPr>
        <sz val="12"/>
        <rFont val="Times New Roman"/>
        <family val="1"/>
      </rPr>
      <t>8-1</t>
    </r>
  </si>
  <si>
    <r>
      <rPr>
        <sz val="12"/>
        <rFont val="細明體"/>
        <family val="3"/>
      </rPr>
      <t>附表</t>
    </r>
    <r>
      <rPr>
        <sz val="12"/>
        <rFont val="Times New Roman"/>
        <family val="1"/>
      </rPr>
      <t>8-2,8-3</t>
    </r>
  </si>
  <si>
    <r>
      <rPr>
        <sz val="12"/>
        <rFont val="細明體"/>
        <family val="3"/>
      </rPr>
      <t>附表</t>
    </r>
    <r>
      <rPr>
        <sz val="12"/>
        <rFont val="Times New Roman"/>
        <family val="1"/>
      </rPr>
      <t>8-4</t>
    </r>
  </si>
  <si>
    <r>
      <rPr>
        <sz val="12"/>
        <rFont val="細明體"/>
        <family val="3"/>
      </rPr>
      <t>附表</t>
    </r>
    <r>
      <rPr>
        <sz val="12"/>
        <rFont val="Times New Roman"/>
        <family val="1"/>
      </rPr>
      <t>8-8</t>
    </r>
  </si>
  <si>
    <r>
      <rPr>
        <sz val="12"/>
        <rFont val="細明體"/>
        <family val="3"/>
      </rPr>
      <t>附表</t>
    </r>
    <r>
      <rPr>
        <sz val="12"/>
        <rFont val="Times New Roman"/>
        <family val="1"/>
      </rPr>
      <t>10-19-80</t>
    </r>
  </si>
  <si>
    <t>招標方式</t>
  </si>
  <si>
    <t>公開招標</t>
  </si>
  <si>
    <t>103-A-04-001</t>
  </si>
  <si>
    <t>大林校區行政教學大樓安全護欄及各樓層鐵窗採購</t>
  </si>
  <si>
    <t>103-03-28</t>
  </si>
  <si>
    <t>103-04-08</t>
  </si>
  <si>
    <t>103-04-15</t>
  </si>
  <si>
    <t>103-A-04-002</t>
  </si>
  <si>
    <t>大林校區行政教學暨宿舍大樓防水匣門採購</t>
  </si>
  <si>
    <t>103-03-28</t>
  </si>
  <si>
    <t>103-04-09</t>
  </si>
  <si>
    <t>103-04-16</t>
  </si>
  <si>
    <t>103-A-04-003</t>
  </si>
  <si>
    <t>103-03-28</t>
  </si>
  <si>
    <t>103-04-10</t>
  </si>
  <si>
    <t>103-04-17</t>
  </si>
  <si>
    <t>103-A-04-004</t>
  </si>
  <si>
    <t>103-04-15</t>
  </si>
  <si>
    <t>103-04-22</t>
  </si>
  <si>
    <t>103-04-01</t>
  </si>
  <si>
    <t>103-A-04-005</t>
  </si>
  <si>
    <t>103-A-04-006</t>
  </si>
  <si>
    <t>大林校區污水處理操作區棚架採購</t>
  </si>
  <si>
    <t>固定式遮陽板採購</t>
  </si>
  <si>
    <t>103-03-28</t>
  </si>
  <si>
    <t>103-03-28</t>
  </si>
  <si>
    <t>103-04-16</t>
  </si>
  <si>
    <t>103-04-17</t>
  </si>
  <si>
    <t>103-04-23</t>
  </si>
  <si>
    <t>103-04-24</t>
  </si>
  <si>
    <t>美容教學設備採購</t>
  </si>
  <si>
    <t>室內空氣品質監控設備採購</t>
  </si>
  <si>
    <t>103-A-04-007</t>
  </si>
  <si>
    <t>103-04-07</t>
  </si>
  <si>
    <t>103-04-23</t>
  </si>
  <si>
    <t>103-04-30</t>
  </si>
  <si>
    <t>中文圖書採購</t>
  </si>
  <si>
    <t>103-04-10</t>
  </si>
  <si>
    <t>103-04-24</t>
  </si>
  <si>
    <t>103-05-01</t>
  </si>
  <si>
    <t>103-A-05-001</t>
  </si>
  <si>
    <t>雄霸工程
永于工程
安伸企業</t>
  </si>
  <si>
    <t>雄霸工程</t>
  </si>
  <si>
    <t>103-A-05-002</t>
  </si>
  <si>
    <t>103-04-14</t>
  </si>
  <si>
    <t>103-04-29</t>
  </si>
  <si>
    <t>103-05-06</t>
  </si>
  <si>
    <t>視聽資料採購</t>
  </si>
  <si>
    <t>雄霸工程
永于工程
安伸企業</t>
  </si>
  <si>
    <t>103-04-16</t>
  </si>
  <si>
    <t>永于工程</t>
  </si>
  <si>
    <t>雄霸工程
永于工程
安伸企業</t>
  </si>
  <si>
    <t>103-04-17</t>
  </si>
  <si>
    <t>雄霸工程</t>
  </si>
  <si>
    <t>103-A-05-003</t>
  </si>
  <si>
    <t>多功能活動中心設備採購</t>
  </si>
  <si>
    <t>103-04-14</t>
  </si>
  <si>
    <t>103-04-25</t>
  </si>
  <si>
    <t>103-05-09</t>
  </si>
  <si>
    <t>103-A-05-004</t>
  </si>
  <si>
    <t>公開招標</t>
  </si>
  <si>
    <t>103-04-14</t>
  </si>
  <si>
    <t>103-05-13</t>
  </si>
  <si>
    <t>103-05-06</t>
  </si>
  <si>
    <t>羽鑫國際
友寶有限
儷城美容</t>
  </si>
  <si>
    <t>103-04-22</t>
  </si>
  <si>
    <t>羽鑫國際</t>
  </si>
  <si>
    <t>圖書館無線網路整合控管設備採購</t>
  </si>
  <si>
    <t>瑞仕精密
莘環實業
易昂儀器</t>
  </si>
  <si>
    <t>103-04-23</t>
  </si>
  <si>
    <t>莘環實業</t>
  </si>
  <si>
    <t>健升商行
大華鋁窗
勝大鋼鋁</t>
  </si>
  <si>
    <t>103-04-24</t>
  </si>
  <si>
    <t>大華鋁窗</t>
  </si>
  <si>
    <t>新太資訊
祥盛資訊
韋至科技</t>
  </si>
  <si>
    <t>103-04-30</t>
  </si>
  <si>
    <t>新太資訊</t>
  </si>
  <si>
    <t>三民書局</t>
  </si>
  <si>
    <t>103-05-05</t>
  </si>
  <si>
    <t>103-05-08</t>
  </si>
  <si>
    <t>體育教學設備採購</t>
  </si>
  <si>
    <t>嘉勳實業
百禾文化</t>
  </si>
  <si>
    <t>限制性招標</t>
  </si>
  <si>
    <t>103-05-06</t>
  </si>
  <si>
    <t>百禾文化</t>
  </si>
  <si>
    <t>三民書局</t>
  </si>
  <si>
    <t>103-05-08</t>
  </si>
  <si>
    <t>雷能裝修
新太資訊
博瑞歐</t>
  </si>
  <si>
    <t>103-05-09</t>
  </si>
  <si>
    <t>博瑞歐</t>
  </si>
  <si>
    <t>103-05-16</t>
  </si>
  <si>
    <t>103-05-20</t>
  </si>
  <si>
    <t>103-05-20</t>
  </si>
  <si>
    <t>103-05-27</t>
  </si>
  <si>
    <t>103-05-07</t>
  </si>
  <si>
    <t>103-A-05-007</t>
  </si>
  <si>
    <t>103-05-07</t>
  </si>
  <si>
    <t>103-05-22</t>
  </si>
  <si>
    <t>103-A-05-005</t>
  </si>
  <si>
    <t>103-05-20</t>
  </si>
  <si>
    <t>喬山</t>
  </si>
  <si>
    <t>103-A-05-008</t>
  </si>
  <si>
    <t>103-05-07</t>
  </si>
  <si>
    <t>103-05-28</t>
  </si>
  <si>
    <t>103-06-04</t>
  </si>
  <si>
    <t>103-A-05-009</t>
  </si>
  <si>
    <t>103-05-29</t>
  </si>
  <si>
    <t>103-06-05</t>
  </si>
  <si>
    <t>360度可動式彩色攝影機採購</t>
  </si>
  <si>
    <t>肩掛式無線喊話器採購</t>
  </si>
  <si>
    <t>103-05-29</t>
  </si>
  <si>
    <t>緊急救護逃生滑椅採購</t>
  </si>
  <si>
    <t>山姆聽診模擬人電腦系統與軟體採購</t>
  </si>
  <si>
    <t>按摩椅採購</t>
  </si>
  <si>
    <t>103-05-07</t>
  </si>
  <si>
    <t>103-06-03</t>
  </si>
  <si>
    <t>103-06-10</t>
  </si>
  <si>
    <t>公開招標</t>
  </si>
  <si>
    <t>IRS即時反饋系統標準版採購</t>
  </si>
  <si>
    <t>103-05-20</t>
  </si>
  <si>
    <t>103-06-04</t>
  </si>
  <si>
    <t>103-06-11</t>
  </si>
  <si>
    <t>103-A-06-001</t>
  </si>
  <si>
    <t>103-A-06-002</t>
  </si>
  <si>
    <t>103-A-06-003</t>
  </si>
  <si>
    <t>置物櫃採購</t>
  </si>
  <si>
    <t>103-05-07</t>
  </si>
  <si>
    <t>103-06-10</t>
  </si>
  <si>
    <t>103-06-17</t>
  </si>
  <si>
    <t>喬山</t>
  </si>
  <si>
    <t>榮恩國際
佳薪科技
湶貿興業</t>
  </si>
  <si>
    <t>103-05-27</t>
  </si>
  <si>
    <t>榮恩國際</t>
  </si>
  <si>
    <t>103-A-06-004</t>
  </si>
  <si>
    <t>103-05-27</t>
  </si>
  <si>
    <t>103-06-05</t>
  </si>
  <si>
    <t>103-06-19</t>
  </si>
  <si>
    <t>全基科技
南旲科技
秉誠科技</t>
  </si>
  <si>
    <t>103-05-29</t>
  </si>
  <si>
    <t>秉誠科技</t>
  </si>
  <si>
    <t>美利通
宏進
康生</t>
  </si>
  <si>
    <t>103-06-04</t>
  </si>
  <si>
    <t>美利通</t>
  </si>
  <si>
    <t>103-06-10</t>
  </si>
  <si>
    <t>103-A-06-005</t>
  </si>
  <si>
    <t>公開招標</t>
  </si>
  <si>
    <t>英語語言訓練課程互動系統採購</t>
  </si>
  <si>
    <t>103-06-03</t>
  </si>
  <si>
    <t>103-06-13</t>
  </si>
  <si>
    <t>103-06-20</t>
  </si>
  <si>
    <t>限制性招標</t>
  </si>
  <si>
    <t>秉誠科技</t>
  </si>
  <si>
    <t>103-06-10</t>
  </si>
  <si>
    <t>全基科技
秉誠科技
沛達科技</t>
  </si>
  <si>
    <t>秉誠科技</t>
  </si>
  <si>
    <t>老服科同步錄放影音教學系統採購</t>
  </si>
  <si>
    <t>統信企業
佳弘傢俱
佳利企業</t>
  </si>
  <si>
    <t>103-06-16</t>
  </si>
  <si>
    <t>103-06-13</t>
  </si>
  <si>
    <t>103-06-17</t>
  </si>
  <si>
    <t>格林科技</t>
  </si>
  <si>
    <t>佳弘傢俱</t>
  </si>
  <si>
    <t>103-06-17</t>
  </si>
  <si>
    <t>格林科技</t>
  </si>
  <si>
    <t>仕倉國際</t>
  </si>
  <si>
    <t>103-06-27</t>
  </si>
  <si>
    <t>103-07-11</t>
  </si>
  <si>
    <t>惠隆資訊
佳薪科技
榮恩國際</t>
  </si>
  <si>
    <t>103-06-20</t>
  </si>
  <si>
    <t>榮恩國際</t>
  </si>
  <si>
    <t>103-A-07-001</t>
  </si>
  <si>
    <t>103-0620</t>
  </si>
  <si>
    <t>103-07-17</t>
  </si>
  <si>
    <t>103-07-03</t>
  </si>
  <si>
    <t>103-A-07-002</t>
  </si>
  <si>
    <t>老服科實驗教學器材採購</t>
  </si>
  <si>
    <t>103-A-07-003</t>
  </si>
  <si>
    <t>103-06-30</t>
  </si>
  <si>
    <t>103-07-08</t>
  </si>
  <si>
    <t>103-07-14</t>
  </si>
  <si>
    <t>103-07-04</t>
  </si>
  <si>
    <t>103-07-11</t>
  </si>
  <si>
    <t>103-05-23</t>
  </si>
  <si>
    <t>老服科實驗教學儀器設備採購</t>
  </si>
  <si>
    <t>斜臥式健身車採購</t>
  </si>
  <si>
    <t>仕倉國際</t>
  </si>
  <si>
    <t>103-07-11</t>
  </si>
  <si>
    <t>嘉南儀器</t>
  </si>
  <si>
    <t>103-07-11</t>
  </si>
  <si>
    <t>限制性招標</t>
  </si>
  <si>
    <t>全基科技
南旲科技
秉誠科技</t>
  </si>
  <si>
    <t>103-07-15</t>
  </si>
  <si>
    <t>秉誠科技</t>
  </si>
  <si>
    <t>嘉南儀器</t>
  </si>
  <si>
    <t>宏進
褔樂多
康生儀器</t>
  </si>
  <si>
    <t>103-07-17</t>
  </si>
  <si>
    <t>褔樂多</t>
  </si>
  <si>
    <t>103-A-07-004</t>
  </si>
  <si>
    <t>公開招標</t>
  </si>
  <si>
    <t>餐飲教學設備採購</t>
  </si>
  <si>
    <t>103-07-21</t>
  </si>
  <si>
    <t>103-07-29</t>
  </si>
  <si>
    <t>103-08-05</t>
  </si>
  <si>
    <t>順灃工業
鉅聖機械
順湟國際</t>
  </si>
  <si>
    <t>103-08-25</t>
  </si>
  <si>
    <t>103-08-28</t>
  </si>
  <si>
    <t>順灃工業</t>
  </si>
  <si>
    <t>103-09-03</t>
  </si>
  <si>
    <t>103-09-04</t>
  </si>
  <si>
    <t>103-A-10-001</t>
  </si>
  <si>
    <t>伺服器暨網路交換器採購</t>
  </si>
  <si>
    <t>103-A-10-002</t>
  </si>
  <si>
    <t>103-A-10-003</t>
  </si>
  <si>
    <t>103-10-06</t>
  </si>
  <si>
    <t>103-10-16</t>
  </si>
  <si>
    <t>103-10-09</t>
  </si>
  <si>
    <t>103-10-07</t>
  </si>
  <si>
    <t>103-10-17</t>
  </si>
  <si>
    <t>103-A-10-004</t>
  </si>
  <si>
    <t>護理科教學設備採購</t>
  </si>
  <si>
    <t>應外科教學設備採購</t>
  </si>
  <si>
    <t>103-10-09</t>
  </si>
  <si>
    <t>103-10-14</t>
  </si>
  <si>
    <t>自動體外心臟電擊器採購</t>
  </si>
  <si>
    <t>103-10-21</t>
  </si>
  <si>
    <t>祥盛資訊
韋至科技
台大電腦</t>
  </si>
  <si>
    <t>103/10/16</t>
  </si>
  <si>
    <t>祥盛資訊</t>
  </si>
  <si>
    <t>永達儀器
詒丞公司
格林科技</t>
  </si>
  <si>
    <t>103/10/16</t>
  </si>
  <si>
    <t>新太資訊
韋至科技
台大電腦</t>
  </si>
  <si>
    <t>103/10/17</t>
  </si>
  <si>
    <t>詒丞公司</t>
  </si>
  <si>
    <t>新太資訊</t>
  </si>
  <si>
    <t>立偉電子</t>
  </si>
  <si>
    <t>103/10/22</t>
  </si>
  <si>
    <t>限制性招標</t>
  </si>
  <si>
    <t>公開招標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</si>
</sst>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e/m/d;@"/>
    <numFmt numFmtId="180" formatCode="yyyy/m/d;@"/>
    <numFmt numFmtId="181" formatCode="0.00_ "/>
    <numFmt numFmtId="182" formatCode="&quot;$&quot;#,##0"/>
    <numFmt numFmtId="183" formatCode="m&quot;月&quot;d&quot;日&quot;"/>
    <numFmt numFmtId="184" formatCode="#,##0_ ;[Red]\-#,##0\ "/>
    <numFmt numFmtId="185" formatCode="#,##0_);[Red]\(#,##0\)"/>
    <numFmt numFmtId="186" formatCode="[$€-2]\ #,##0.00_);[Red]\([$€-2]\ #,##0.00\)"/>
    <numFmt numFmtId="187" formatCode="#,##0_ "/>
  </numFmts>
  <fonts count="8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12"/>
      <color indexed="12"/>
      <name val="新細明體"/>
      <family val="1"/>
    </font>
    <font>
      <b/>
      <sz val="12"/>
      <color indexed="14"/>
      <name val="新細明體"/>
      <family val="1"/>
    </font>
    <font>
      <b/>
      <sz val="12"/>
      <color indexed="12"/>
      <name val="Times New Roman"/>
      <family val="1"/>
    </font>
    <font>
      <sz val="12"/>
      <color indexed="12"/>
      <name val="新細明體"/>
      <family val="1"/>
    </font>
    <font>
      <u val="single"/>
      <sz val="12"/>
      <name val="新細明體"/>
      <family val="1"/>
    </font>
    <font>
      <i/>
      <sz val="10"/>
      <name val="新細明體"/>
      <family val="1"/>
    </font>
    <font>
      <i/>
      <sz val="10"/>
      <color indexed="12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i/>
      <sz val="10"/>
      <color indexed="12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2"/>
      <name val="細明體"/>
      <family val="3"/>
    </font>
    <font>
      <b/>
      <sz val="14"/>
      <name val="新細明體"/>
      <family val="1"/>
    </font>
    <font>
      <u val="single"/>
      <sz val="19.2"/>
      <color indexed="12"/>
      <name val="新細明體"/>
      <family val="1"/>
    </font>
    <font>
      <u val="single"/>
      <sz val="19.2"/>
      <color indexed="36"/>
      <name val="新細明體"/>
      <family val="1"/>
    </font>
    <font>
      <b/>
      <sz val="13"/>
      <name val="新細明體"/>
      <family val="1"/>
    </font>
    <font>
      <b/>
      <sz val="22"/>
      <name val="新細明體"/>
      <family val="1"/>
    </font>
    <font>
      <b/>
      <sz val="22"/>
      <name val="Times New Roman"/>
      <family val="1"/>
    </font>
    <font>
      <sz val="16"/>
      <name val="華康粗圓體"/>
      <family val="3"/>
    </font>
    <font>
      <sz val="12"/>
      <name val="華康粗圓體"/>
      <family val="3"/>
    </font>
    <font>
      <sz val="18"/>
      <name val="華康粗圓體"/>
      <family val="3"/>
    </font>
    <font>
      <sz val="12"/>
      <color indexed="23"/>
      <name val="標楷體"/>
      <family val="4"/>
    </font>
    <font>
      <b/>
      <i/>
      <u val="single"/>
      <sz val="10"/>
      <color indexed="10"/>
      <name val="新細明體"/>
      <family val="1"/>
    </font>
    <font>
      <sz val="11"/>
      <name val="細明體"/>
      <family val="3"/>
    </font>
    <font>
      <u val="single"/>
      <sz val="10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sz val="12"/>
      <name val="標楷體"/>
      <family val="4"/>
    </font>
    <font>
      <b/>
      <sz val="22"/>
      <name val="細明體"/>
      <family val="3"/>
    </font>
    <font>
      <b/>
      <sz val="12"/>
      <color indexed="20"/>
      <name val="新細明體"/>
      <family val="1"/>
    </font>
    <font>
      <sz val="12"/>
      <color indexed="20"/>
      <name val="新細明體"/>
      <family val="1"/>
    </font>
    <font>
      <b/>
      <u val="single"/>
      <sz val="11"/>
      <color indexed="12"/>
      <name val="新細明體"/>
      <family val="1"/>
    </font>
    <font>
      <b/>
      <u val="single"/>
      <sz val="11"/>
      <color indexed="10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12"/>
      <name val="細明體"/>
      <family val="3"/>
    </font>
    <font>
      <b/>
      <u val="single"/>
      <sz val="12"/>
      <color indexed="10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sz val="10"/>
      <name val="新細明體"/>
      <family val="1"/>
    </font>
    <font>
      <sz val="12"/>
      <color indexed="12"/>
      <name val="細明體"/>
      <family val="3"/>
    </font>
    <font>
      <b/>
      <u val="single"/>
      <sz val="14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 style="thin"/>
    </border>
    <border>
      <left style="double"/>
      <right style="thin"/>
      <top style="dotted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9" fontId="0" fillId="0" borderId="0" applyFont="0" applyFill="0" applyBorder="0" applyAlignment="0" applyProtection="0"/>
    <xf numFmtId="0" fontId="7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22" borderId="8" applyNumberFormat="0" applyAlignment="0" applyProtection="0"/>
    <xf numFmtId="0" fontId="81" fillId="31" borderId="9" applyNumberFormat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3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6" fontId="2" fillId="33" borderId="10" xfId="0" applyNumberFormat="1" applyFont="1" applyFill="1" applyBorder="1" applyAlignment="1">
      <alignment horizontal="right" vertical="center" wrapText="1"/>
    </xf>
    <xf numFmtId="10" fontId="2" fillId="33" borderId="10" xfId="0" applyNumberFormat="1" applyFont="1" applyFill="1" applyBorder="1" applyAlignment="1">
      <alignment horizontal="right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right" vertical="center"/>
    </xf>
    <xf numFmtId="10" fontId="2" fillId="33" borderId="16" xfId="0" applyNumberFormat="1" applyFont="1" applyFill="1" applyBorder="1" applyAlignment="1">
      <alignment horizontal="right" vertical="center"/>
    </xf>
    <xf numFmtId="10" fontId="2" fillId="33" borderId="10" xfId="0" applyNumberFormat="1" applyFont="1" applyFill="1" applyBorder="1" applyAlignment="1">
      <alignment horizontal="right" vertical="center"/>
    </xf>
    <xf numFmtId="10" fontId="2" fillId="33" borderId="17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justify" vertical="center" wrapText="1"/>
    </xf>
    <xf numFmtId="0" fontId="2" fillId="35" borderId="17" xfId="0" applyFont="1" applyFill="1" applyBorder="1" applyAlignment="1">
      <alignment horizontal="justify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35" borderId="17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6" fontId="2" fillId="33" borderId="11" xfId="0" applyNumberFormat="1" applyFont="1" applyFill="1" applyBorder="1" applyAlignment="1">
      <alignment horizontal="right" vertical="center"/>
    </xf>
    <xf numFmtId="6" fontId="2" fillId="35" borderId="11" xfId="0" applyNumberFormat="1" applyFont="1" applyFill="1" applyBorder="1" applyAlignment="1">
      <alignment horizontal="right" vertical="center"/>
    </xf>
    <xf numFmtId="6" fontId="2" fillId="35" borderId="10" xfId="0" applyNumberFormat="1" applyFont="1" applyFill="1" applyBorder="1" applyAlignment="1">
      <alignment horizontal="right" vertical="center"/>
    </xf>
    <xf numFmtId="6" fontId="2" fillId="33" borderId="10" xfId="0" applyNumberFormat="1" applyFont="1" applyFill="1" applyBorder="1" applyAlignment="1">
      <alignment horizontal="right" vertical="center"/>
    </xf>
    <xf numFmtId="0" fontId="0" fillId="36" borderId="15" xfId="0" applyFont="1" applyFill="1" applyBorder="1" applyAlignment="1">
      <alignment horizontal="center" vertical="center"/>
    </xf>
    <xf numFmtId="6" fontId="2" fillId="33" borderId="11" xfId="0" applyNumberFormat="1" applyFont="1" applyFill="1" applyBorder="1" applyAlignment="1">
      <alignment horizontal="right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vertical="center"/>
    </xf>
    <xf numFmtId="0" fontId="2" fillId="35" borderId="18" xfId="0" applyFont="1" applyFill="1" applyBorder="1" applyAlignment="1">
      <alignment vertical="center"/>
    </xf>
    <xf numFmtId="0" fontId="23" fillId="34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6" fontId="2" fillId="35" borderId="11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right" vertical="center" wrapText="1"/>
    </xf>
    <xf numFmtId="8" fontId="2" fillId="33" borderId="16" xfId="0" applyNumberFormat="1" applyFont="1" applyFill="1" applyBorder="1" applyAlignment="1">
      <alignment horizontal="center" vertical="center" wrapText="1"/>
    </xf>
    <xf numFmtId="8" fontId="2" fillId="33" borderId="15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vertical="center"/>
    </xf>
    <xf numFmtId="0" fontId="0" fillId="35" borderId="21" xfId="0" applyFont="1" applyFill="1" applyBorder="1" applyAlignment="1">
      <alignment horizontal="left" vertical="center" wrapText="1" indent="2"/>
    </xf>
    <xf numFmtId="0" fontId="0" fillId="35" borderId="21" xfId="0" applyFont="1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10" fontId="15" fillId="33" borderId="20" xfId="0" applyNumberFormat="1" applyFont="1" applyFill="1" applyBorder="1" applyAlignment="1">
      <alignment horizontal="right" vertical="center" indent="1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0" fontId="15" fillId="35" borderId="20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horizontal="justify" vertical="center" wrapText="1"/>
    </xf>
    <xf numFmtId="0" fontId="0" fillId="34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2" fillId="36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5" borderId="18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9" fillId="35" borderId="18" xfId="0" applyFont="1" applyFill="1" applyBorder="1" applyAlignment="1">
      <alignment vertical="center" wrapText="1"/>
    </xf>
    <xf numFmtId="0" fontId="32" fillId="35" borderId="20" xfId="0" applyFont="1" applyFill="1" applyBorder="1" applyAlignment="1">
      <alignment vertical="center"/>
    </xf>
    <xf numFmtId="0" fontId="35" fillId="35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6" fontId="2" fillId="35" borderId="26" xfId="0" applyNumberFormat="1" applyFont="1" applyFill="1" applyBorder="1" applyAlignment="1">
      <alignment horizontal="right" vertical="center"/>
    </xf>
    <xf numFmtId="10" fontId="2" fillId="33" borderId="26" xfId="0" applyNumberFormat="1" applyFont="1" applyFill="1" applyBorder="1" applyAlignment="1">
      <alignment horizontal="right" vertical="center"/>
    </xf>
    <xf numFmtId="6" fontId="2" fillId="33" borderId="26" xfId="0" applyNumberFormat="1" applyFont="1" applyFill="1" applyBorder="1" applyAlignment="1">
      <alignment horizontal="right" vertical="center"/>
    </xf>
    <xf numFmtId="10" fontId="2" fillId="33" borderId="27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6" fontId="2" fillId="35" borderId="29" xfId="0" applyNumberFormat="1" applyFont="1" applyFill="1" applyBorder="1" applyAlignment="1">
      <alignment horizontal="right" vertical="center"/>
    </xf>
    <xf numFmtId="10" fontId="2" fillId="33" borderId="29" xfId="0" applyNumberFormat="1" applyFont="1" applyFill="1" applyBorder="1" applyAlignment="1">
      <alignment horizontal="right" vertical="center"/>
    </xf>
    <xf numFmtId="6" fontId="2" fillId="33" borderId="29" xfId="0" applyNumberFormat="1" applyFont="1" applyFill="1" applyBorder="1" applyAlignment="1">
      <alignment horizontal="right" vertical="center"/>
    </xf>
    <xf numFmtId="10" fontId="2" fillId="33" borderId="30" xfId="0" applyNumberFormat="1" applyFont="1" applyFill="1" applyBorder="1" applyAlignment="1">
      <alignment horizontal="right" vertical="center"/>
    </xf>
    <xf numFmtId="6" fontId="2" fillId="33" borderId="31" xfId="0" applyNumberFormat="1" applyFont="1" applyFill="1" applyBorder="1" applyAlignment="1">
      <alignment horizontal="right" vertical="center"/>
    </xf>
    <xf numFmtId="10" fontId="2" fillId="33" borderId="31" xfId="0" applyNumberFormat="1" applyFont="1" applyFill="1" applyBorder="1" applyAlignment="1">
      <alignment horizontal="right" vertical="center"/>
    </xf>
    <xf numFmtId="10" fontId="2" fillId="33" borderId="32" xfId="0" applyNumberFormat="1" applyFont="1" applyFill="1" applyBorder="1" applyAlignment="1">
      <alignment horizontal="right" vertical="center"/>
    </xf>
    <xf numFmtId="6" fontId="2" fillId="35" borderId="33" xfId="0" applyNumberFormat="1" applyFont="1" applyFill="1" applyBorder="1" applyAlignment="1">
      <alignment horizontal="right" vertical="center"/>
    </xf>
    <xf numFmtId="10" fontId="2" fillId="33" borderId="33" xfId="0" applyNumberFormat="1" applyFont="1" applyFill="1" applyBorder="1" applyAlignment="1">
      <alignment horizontal="right" vertical="center"/>
    </xf>
    <xf numFmtId="6" fontId="2" fillId="33" borderId="33" xfId="0" applyNumberFormat="1" applyFont="1" applyFill="1" applyBorder="1" applyAlignment="1">
      <alignment horizontal="right" vertical="center"/>
    </xf>
    <xf numFmtId="10" fontId="2" fillId="33" borderId="34" xfId="0" applyNumberFormat="1" applyFont="1" applyFill="1" applyBorder="1" applyAlignment="1">
      <alignment horizontal="right" vertical="center"/>
    </xf>
    <xf numFmtId="6" fontId="2" fillId="35" borderId="31" xfId="0" applyNumberFormat="1" applyFont="1" applyFill="1" applyBorder="1" applyAlignment="1">
      <alignment horizontal="right" vertical="center"/>
    </xf>
    <xf numFmtId="0" fontId="2" fillId="35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justify" vertical="center" wrapText="1"/>
    </xf>
    <xf numFmtId="0" fontId="2" fillId="35" borderId="16" xfId="0" applyFont="1" applyFill="1" applyBorder="1" applyAlignment="1">
      <alignment horizontal="justify" vertical="center" wrapText="1"/>
    </xf>
    <xf numFmtId="6" fontId="2" fillId="35" borderId="26" xfId="0" applyNumberFormat="1" applyFont="1" applyFill="1" applyBorder="1" applyAlignment="1">
      <alignment horizontal="right" vertical="center" wrapText="1"/>
    </xf>
    <xf numFmtId="10" fontId="2" fillId="33" borderId="26" xfId="0" applyNumberFormat="1" applyFont="1" applyFill="1" applyBorder="1" applyAlignment="1">
      <alignment horizontal="right" vertical="center" wrapText="1"/>
    </xf>
    <xf numFmtId="6" fontId="2" fillId="33" borderId="26" xfId="0" applyNumberFormat="1" applyFont="1" applyFill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justify" vertical="center" wrapText="1"/>
    </xf>
    <xf numFmtId="0" fontId="2" fillId="35" borderId="27" xfId="0" applyFont="1" applyFill="1" applyBorder="1" applyAlignment="1">
      <alignment horizontal="justify" vertical="center" wrapText="1"/>
    </xf>
    <xf numFmtId="6" fontId="2" fillId="35" borderId="29" xfId="0" applyNumberFormat="1" applyFont="1" applyFill="1" applyBorder="1" applyAlignment="1">
      <alignment horizontal="right" vertical="center" wrapText="1"/>
    </xf>
    <xf numFmtId="10" fontId="2" fillId="33" borderId="29" xfId="0" applyNumberFormat="1" applyFont="1" applyFill="1" applyBorder="1" applyAlignment="1">
      <alignment horizontal="right" vertical="center" wrapText="1"/>
    </xf>
    <xf numFmtId="6" fontId="2" fillId="33" borderId="29" xfId="0" applyNumberFormat="1" applyFont="1" applyFill="1" applyBorder="1" applyAlignment="1">
      <alignment horizontal="right" vertical="center" wrapText="1"/>
    </xf>
    <xf numFmtId="0" fontId="2" fillId="35" borderId="29" xfId="0" applyFont="1" applyFill="1" applyBorder="1" applyAlignment="1">
      <alignment horizontal="justify" vertical="center" wrapText="1"/>
    </xf>
    <xf numFmtId="0" fontId="2" fillId="35" borderId="30" xfId="0" applyFont="1" applyFill="1" applyBorder="1" applyAlignment="1">
      <alignment horizontal="justify" vertical="center" wrapText="1"/>
    </xf>
    <xf numFmtId="6" fontId="2" fillId="35" borderId="33" xfId="0" applyNumberFormat="1" applyFont="1" applyFill="1" applyBorder="1" applyAlignment="1">
      <alignment horizontal="right" vertical="center" wrapText="1"/>
    </xf>
    <xf numFmtId="10" fontId="2" fillId="33" borderId="33" xfId="0" applyNumberFormat="1" applyFont="1" applyFill="1" applyBorder="1" applyAlignment="1">
      <alignment horizontal="right" vertical="center" wrapText="1"/>
    </xf>
    <xf numFmtId="6" fontId="2" fillId="33" borderId="33" xfId="0" applyNumberFormat="1" applyFont="1" applyFill="1" applyBorder="1" applyAlignment="1">
      <alignment horizontal="right" vertical="center" wrapText="1"/>
    </xf>
    <xf numFmtId="0" fontId="2" fillId="35" borderId="33" xfId="0" applyFont="1" applyFill="1" applyBorder="1" applyAlignment="1">
      <alignment horizontal="justify" vertical="center" wrapText="1"/>
    </xf>
    <xf numFmtId="0" fontId="2" fillId="35" borderId="34" xfId="0" applyFont="1" applyFill="1" applyBorder="1" applyAlignment="1">
      <alignment horizontal="justify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0" fillId="35" borderId="10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2" fillId="0" borderId="25" xfId="0" applyFont="1" applyBorder="1" applyAlignment="1">
      <alignment horizontal="justify" vertical="center" wrapText="1"/>
    </xf>
    <xf numFmtId="0" fontId="0" fillId="35" borderId="26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2" fillId="0" borderId="28" xfId="0" applyFont="1" applyBorder="1" applyAlignment="1">
      <alignment horizontal="justify" vertical="center" wrapText="1"/>
    </xf>
    <xf numFmtId="0" fontId="0" fillId="35" borderId="29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2" fillId="0" borderId="35" xfId="0" applyFont="1" applyBorder="1" applyAlignment="1">
      <alignment horizontal="justify" vertical="center" wrapText="1"/>
    </xf>
    <xf numFmtId="0" fontId="0" fillId="35" borderId="33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10" fontId="2" fillId="33" borderId="27" xfId="0" applyNumberFormat="1" applyFont="1" applyFill="1" applyBorder="1" applyAlignment="1">
      <alignment horizontal="right" vertical="center" wrapText="1"/>
    </xf>
    <xf numFmtId="10" fontId="2" fillId="33" borderId="30" xfId="0" applyNumberFormat="1" applyFont="1" applyFill="1" applyBorder="1" applyAlignment="1">
      <alignment horizontal="right" vertical="center" wrapText="1"/>
    </xf>
    <xf numFmtId="10" fontId="2" fillId="33" borderId="34" xfId="0" applyNumberFormat="1" applyFont="1" applyFill="1" applyBorder="1" applyAlignment="1">
      <alignment horizontal="right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10" fontId="2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 wrapText="1" indent="2"/>
    </xf>
    <xf numFmtId="0" fontId="2" fillId="0" borderId="26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0" fillId="34" borderId="36" xfId="0" applyFill="1" applyBorder="1" applyAlignment="1">
      <alignment horizontal="center" vertical="center" wrapText="1"/>
    </xf>
    <xf numFmtId="6" fontId="2" fillId="35" borderId="36" xfId="0" applyNumberFormat="1" applyFont="1" applyFill="1" applyBorder="1" applyAlignment="1">
      <alignment horizontal="center" vertical="center" wrapText="1"/>
    </xf>
    <xf numFmtId="6" fontId="2" fillId="35" borderId="11" xfId="0" applyNumberFormat="1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182" fontId="2" fillId="33" borderId="10" xfId="0" applyNumberFormat="1" applyFont="1" applyFill="1" applyBorder="1" applyAlignment="1">
      <alignment horizontal="right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36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35" xfId="0" applyBorder="1" applyAlignment="1">
      <alignment horizontal="justify" vertical="center" wrapText="1"/>
    </xf>
    <xf numFmtId="0" fontId="44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justify" vertical="center"/>
    </xf>
    <xf numFmtId="0" fontId="0" fillId="0" borderId="36" xfId="0" applyBorder="1" applyAlignment="1">
      <alignment horizontal="justify" vertical="center"/>
    </xf>
    <xf numFmtId="0" fontId="0" fillId="0" borderId="28" xfId="0" applyBorder="1" applyAlignment="1">
      <alignment horizontal="justify" vertical="center"/>
    </xf>
    <xf numFmtId="0" fontId="0" fillId="0" borderId="35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37" xfId="0" applyBorder="1" applyAlignment="1">
      <alignment horizontal="justify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left" vertical="center" wrapText="1"/>
    </xf>
    <xf numFmtId="6" fontId="2" fillId="35" borderId="26" xfId="0" applyNumberFormat="1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6" fontId="2" fillId="35" borderId="29" xfId="0" applyNumberFormat="1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6" fontId="2" fillId="35" borderId="31" xfId="0" applyNumberFormat="1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6" fontId="2" fillId="35" borderId="26" xfId="0" applyNumberFormat="1" applyFont="1" applyFill="1" applyBorder="1" applyAlignment="1">
      <alignment horizontal="center" vertical="center" wrapText="1"/>
    </xf>
    <xf numFmtId="6" fontId="2" fillId="35" borderId="29" xfId="0" applyNumberFormat="1" applyFont="1" applyFill="1" applyBorder="1" applyAlignment="1">
      <alignment horizontal="center" vertical="center" wrapText="1"/>
    </xf>
    <xf numFmtId="6" fontId="2" fillId="35" borderId="31" xfId="0" applyNumberFormat="1" applyFont="1" applyFill="1" applyBorder="1" applyAlignment="1">
      <alignment horizontal="center" vertical="center" wrapText="1"/>
    </xf>
    <xf numFmtId="6" fontId="19" fillId="35" borderId="26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46" fillId="36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35" borderId="29" xfId="0" applyFont="1" applyFill="1" applyBorder="1" applyAlignment="1">
      <alignment horizontal="center" vertical="center" wrapText="1"/>
    </xf>
    <xf numFmtId="3" fontId="34" fillId="35" borderId="26" xfId="0" applyNumberFormat="1" applyFont="1" applyFill="1" applyBorder="1" applyAlignment="1">
      <alignment horizontal="center" vertical="center" wrapText="1"/>
    </xf>
    <xf numFmtId="3" fontId="34" fillId="35" borderId="29" xfId="0" applyNumberFormat="1" applyFont="1" applyFill="1" applyBorder="1" applyAlignment="1">
      <alignment horizontal="center" vertical="center" wrapText="1"/>
    </xf>
    <xf numFmtId="184" fontId="2" fillId="35" borderId="26" xfId="0" applyNumberFormat="1" applyFont="1" applyFill="1" applyBorder="1" applyAlignment="1">
      <alignment horizontal="center" vertical="center" wrapText="1"/>
    </xf>
    <xf numFmtId="184" fontId="2" fillId="35" borderId="29" xfId="0" applyNumberFormat="1" applyFont="1" applyFill="1" applyBorder="1" applyAlignment="1">
      <alignment horizontal="center" vertical="center" wrapText="1"/>
    </xf>
    <xf numFmtId="184" fontId="2" fillId="35" borderId="31" xfId="0" applyNumberFormat="1" applyFont="1" applyFill="1" applyBorder="1" applyAlignment="1">
      <alignment horizontal="center" vertical="center" wrapText="1"/>
    </xf>
    <xf numFmtId="0" fontId="19" fillId="35" borderId="27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2" fillId="35" borderId="28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6" fontId="2" fillId="33" borderId="24" xfId="0" applyNumberFormat="1" applyFont="1" applyFill="1" applyBorder="1" applyAlignment="1">
      <alignment horizontal="right" vertical="center"/>
    </xf>
    <xf numFmtId="184" fontId="2" fillId="33" borderId="24" xfId="0" applyNumberFormat="1" applyFont="1" applyFill="1" applyBorder="1" applyAlignment="1">
      <alignment horizontal="right" vertical="center"/>
    </xf>
    <xf numFmtId="0" fontId="0" fillId="34" borderId="14" xfId="0" applyFill="1" applyBorder="1" applyAlignment="1">
      <alignment horizontal="center" vertical="center" wrapText="1"/>
    </xf>
    <xf numFmtId="0" fontId="34" fillId="36" borderId="0" xfId="0" applyFont="1" applyFill="1" applyAlignment="1">
      <alignment vertical="center"/>
    </xf>
    <xf numFmtId="49" fontId="34" fillId="36" borderId="37" xfId="0" applyNumberFormat="1" applyFont="1" applyFill="1" applyBorder="1" applyAlignment="1">
      <alignment horizontal="center" vertical="center" wrapText="1"/>
    </xf>
    <xf numFmtId="49" fontId="34" fillId="36" borderId="39" xfId="0" applyNumberFormat="1" applyFont="1" applyFill="1" applyBorder="1" applyAlignment="1">
      <alignment horizontal="center" vertical="center" wrapText="1"/>
    </xf>
    <xf numFmtId="0" fontId="34" fillId="36" borderId="31" xfId="0" applyFont="1" applyFill="1" applyBorder="1" applyAlignment="1">
      <alignment horizontal="left" vertical="center" wrapText="1"/>
    </xf>
    <xf numFmtId="185" fontId="34" fillId="36" borderId="31" xfId="0" applyNumberFormat="1" applyFont="1" applyFill="1" applyBorder="1" applyAlignment="1">
      <alignment horizontal="right" vertical="center" wrapText="1"/>
    </xf>
    <xf numFmtId="14" fontId="34" fillId="36" borderId="31" xfId="0" applyNumberFormat="1" applyFont="1" applyFill="1" applyBorder="1" applyAlignment="1">
      <alignment horizontal="center" vertical="center" wrapText="1"/>
    </xf>
    <xf numFmtId="14" fontId="34" fillId="36" borderId="32" xfId="0" applyNumberFormat="1" applyFont="1" applyFill="1" applyBorder="1" applyAlignment="1">
      <alignment horizontal="center" vertical="center" wrapText="1"/>
    </xf>
    <xf numFmtId="0" fontId="33" fillId="37" borderId="40" xfId="0" applyFont="1" applyFill="1" applyBorder="1" applyAlignment="1">
      <alignment horizontal="left" vertical="center" wrapText="1"/>
    </xf>
    <xf numFmtId="185" fontId="34" fillId="37" borderId="40" xfId="0" applyNumberFormat="1" applyFont="1" applyFill="1" applyBorder="1" applyAlignment="1">
      <alignment horizontal="right" vertical="center" wrapText="1"/>
    </xf>
    <xf numFmtId="14" fontId="34" fillId="37" borderId="40" xfId="0" applyNumberFormat="1" applyFont="1" applyFill="1" applyBorder="1" applyAlignment="1">
      <alignment horizontal="center" vertical="center" wrapText="1"/>
    </xf>
    <xf numFmtId="14" fontId="33" fillId="37" borderId="40" xfId="0" applyNumberFormat="1" applyFont="1" applyFill="1" applyBorder="1" applyAlignment="1">
      <alignment horizontal="center" vertical="center" wrapText="1"/>
    </xf>
    <xf numFmtId="14" fontId="34" fillId="37" borderId="41" xfId="0" applyNumberFormat="1" applyFont="1" applyFill="1" applyBorder="1" applyAlignment="1">
      <alignment horizontal="center" vertical="center" wrapText="1"/>
    </xf>
    <xf numFmtId="49" fontId="33" fillId="37" borderId="42" xfId="0" applyNumberFormat="1" applyFont="1" applyFill="1" applyBorder="1" applyAlignment="1">
      <alignment horizontal="left" vertical="center" wrapText="1"/>
    </xf>
    <xf numFmtId="49" fontId="34" fillId="37" borderId="43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Alignment="1">
      <alignment vertical="center"/>
    </xf>
    <xf numFmtId="49" fontId="34" fillId="37" borderId="28" xfId="0" applyNumberFormat="1" applyFont="1" applyFill="1" applyBorder="1" applyAlignment="1">
      <alignment horizontal="center" vertical="center" wrapText="1"/>
    </xf>
    <xf numFmtId="185" fontId="33" fillId="37" borderId="40" xfId="0" applyNumberFormat="1" applyFont="1" applyFill="1" applyBorder="1" applyAlignment="1">
      <alignment horizontal="left" vertical="center" wrapText="1"/>
    </xf>
    <xf numFmtId="0" fontId="46" fillId="37" borderId="0" xfId="0" applyFont="1" applyFill="1" applyAlignment="1">
      <alignment vertical="center" wrapText="1"/>
    </xf>
    <xf numFmtId="185" fontId="34" fillId="37" borderId="29" xfId="0" applyNumberFormat="1" applyFont="1" applyFill="1" applyBorder="1" applyAlignment="1">
      <alignment horizontal="right" vertical="center" wrapText="1"/>
    </xf>
    <xf numFmtId="14" fontId="34" fillId="37" borderId="29" xfId="0" applyNumberFormat="1" applyFont="1" applyFill="1" applyBorder="1" applyAlignment="1">
      <alignment horizontal="center" vertical="center" wrapText="1"/>
    </xf>
    <xf numFmtId="14" fontId="33" fillId="37" borderId="29" xfId="0" applyNumberFormat="1" applyFont="1" applyFill="1" applyBorder="1" applyAlignment="1">
      <alignment horizontal="center" vertical="center" wrapText="1"/>
    </xf>
    <xf numFmtId="14" fontId="34" fillId="37" borderId="30" xfId="0" applyNumberFormat="1" applyFont="1" applyFill="1" applyBorder="1" applyAlignment="1">
      <alignment horizontal="center" vertical="center" wrapText="1"/>
    </xf>
    <xf numFmtId="0" fontId="33" fillId="37" borderId="29" xfId="0" applyFont="1" applyFill="1" applyBorder="1" applyAlignment="1">
      <alignment horizontal="left" vertical="center" wrapText="1"/>
    </xf>
    <xf numFmtId="187" fontId="34" fillId="37" borderId="0" xfId="0" applyNumberFormat="1" applyFont="1" applyFill="1" applyAlignment="1">
      <alignment vertical="center"/>
    </xf>
    <xf numFmtId="0" fontId="37" fillId="36" borderId="44" xfId="0" applyFont="1" applyFill="1" applyBorder="1" applyAlignment="1">
      <alignment vertical="center" wrapText="1"/>
    </xf>
    <xf numFmtId="0" fontId="38" fillId="36" borderId="45" xfId="0" applyFont="1" applyFill="1" applyBorder="1" applyAlignment="1">
      <alignment vertical="center" wrapText="1"/>
    </xf>
    <xf numFmtId="0" fontId="38" fillId="36" borderId="46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4" fillId="33" borderId="44" xfId="0" applyFont="1" applyFill="1" applyBorder="1" applyAlignment="1">
      <alignment vertical="center" wrapText="1"/>
    </xf>
    <xf numFmtId="0" fontId="0" fillId="33" borderId="45" xfId="0" applyFill="1" applyBorder="1" applyAlignment="1">
      <alignment vertical="center" wrapText="1"/>
    </xf>
    <xf numFmtId="0" fontId="0" fillId="33" borderId="46" xfId="0" applyFill="1" applyBorder="1" applyAlignment="1">
      <alignment vertical="center" wrapText="1"/>
    </xf>
    <xf numFmtId="0" fontId="5" fillId="35" borderId="44" xfId="0" applyFont="1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46" xfId="0" applyFill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justify" vertical="center" wrapText="1"/>
    </xf>
    <xf numFmtId="0" fontId="28" fillId="0" borderId="48" xfId="0" applyFont="1" applyBorder="1" applyAlignment="1">
      <alignment horizontal="justify" vertical="center" wrapText="1"/>
    </xf>
    <xf numFmtId="0" fontId="27" fillId="0" borderId="49" xfId="0" applyFont="1" applyBorder="1" applyAlignment="1">
      <alignment horizontal="right" vertical="top" wrapText="1"/>
    </xf>
    <xf numFmtId="0" fontId="27" fillId="0" borderId="50" xfId="0" applyFont="1" applyBorder="1" applyAlignment="1">
      <alignment horizontal="right" vertical="top" wrapText="1"/>
    </xf>
    <xf numFmtId="0" fontId="27" fillId="0" borderId="3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6" fillId="34" borderId="51" xfId="0" applyFont="1" applyFill="1" applyBorder="1" applyAlignment="1">
      <alignment vertical="top" textRotation="255" indent="2"/>
    </xf>
    <xf numFmtId="0" fontId="12" fillId="34" borderId="52" xfId="0" applyFont="1" applyFill="1" applyBorder="1" applyAlignment="1">
      <alignment vertical="top" textRotation="255" indent="2"/>
    </xf>
    <xf numFmtId="0" fontId="12" fillId="34" borderId="53" xfId="0" applyFont="1" applyFill="1" applyBorder="1" applyAlignment="1">
      <alignment vertical="top" textRotation="255" indent="2"/>
    </xf>
    <xf numFmtId="0" fontId="11" fillId="34" borderId="21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1" fillId="34" borderId="18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vertical="center"/>
    </xf>
    <xf numFmtId="0" fontId="11" fillId="34" borderId="18" xfId="0" applyFont="1" applyFill="1" applyBorder="1" applyAlignment="1">
      <alignment vertical="top" textRotation="255" indent="2"/>
    </xf>
    <xf numFmtId="0" fontId="12" fillId="34" borderId="18" xfId="0" applyFont="1" applyFill="1" applyBorder="1" applyAlignment="1">
      <alignment vertical="top" textRotation="255" indent="2"/>
    </xf>
    <xf numFmtId="0" fontId="16" fillId="34" borderId="52" xfId="0" applyFont="1" applyFill="1" applyBorder="1" applyAlignment="1">
      <alignment vertical="top" textRotation="255" indent="2"/>
    </xf>
    <xf numFmtId="0" fontId="0" fillId="0" borderId="53" xfId="0" applyBorder="1" applyAlignment="1">
      <alignment vertical="top" textRotation="255" indent="2"/>
    </xf>
    <xf numFmtId="0" fontId="0" fillId="0" borderId="51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3" xfId="0" applyBorder="1" applyAlignment="1">
      <alignment vertical="center"/>
    </xf>
    <xf numFmtId="10" fontId="2" fillId="33" borderId="54" xfId="0" applyNumberFormat="1" applyFont="1" applyFill="1" applyBorder="1" applyAlignment="1">
      <alignment horizontal="right" vertical="center" wrapText="1"/>
    </xf>
    <xf numFmtId="10" fontId="0" fillId="0" borderId="55" xfId="0" applyNumberFormat="1" applyBorder="1" applyAlignment="1">
      <alignment horizontal="right" vertical="center" wrapText="1"/>
    </xf>
    <xf numFmtId="10" fontId="2" fillId="33" borderId="19" xfId="0" applyNumberFormat="1" applyFont="1" applyFill="1" applyBorder="1" applyAlignment="1">
      <alignment horizontal="right" vertical="center" wrapText="1"/>
    </xf>
    <xf numFmtId="0" fontId="36" fillId="34" borderId="36" xfId="0" applyFont="1" applyFill="1" applyBorder="1" applyAlignment="1">
      <alignment horizontal="center" vertical="center" textRotation="255" wrapText="1"/>
    </xf>
    <xf numFmtId="0" fontId="25" fillId="34" borderId="36" xfId="0" applyFont="1" applyFill="1" applyBorder="1" applyAlignment="1">
      <alignment horizontal="center" vertical="center" textRotation="255" wrapText="1"/>
    </xf>
    <xf numFmtId="0" fontId="25" fillId="34" borderId="15" xfId="0" applyFont="1" applyFill="1" applyBorder="1" applyAlignment="1">
      <alignment horizontal="center" vertical="center" textRotation="255" wrapText="1"/>
    </xf>
    <xf numFmtId="0" fontId="24" fillId="34" borderId="56" xfId="0" applyFont="1" applyFill="1" applyBorder="1" applyAlignment="1">
      <alignment horizontal="center" vertical="center" textRotation="255" wrapText="1"/>
    </xf>
    <xf numFmtId="0" fontId="2" fillId="0" borderId="57" xfId="0" applyFont="1" applyBorder="1" applyAlignment="1">
      <alignment horizontal="center" vertical="center" textRotation="255" wrapText="1"/>
    </xf>
    <xf numFmtId="0" fontId="2" fillId="0" borderId="58" xfId="0" applyFont="1" applyBorder="1" applyAlignment="1">
      <alignment horizontal="center" vertical="center" textRotation="255" wrapText="1"/>
    </xf>
    <xf numFmtId="10" fontId="2" fillId="33" borderId="59" xfId="0" applyNumberFormat="1" applyFont="1" applyFill="1" applyBorder="1" applyAlignment="1">
      <alignment horizontal="right" vertical="center" wrapText="1"/>
    </xf>
    <xf numFmtId="10" fontId="2" fillId="33" borderId="23" xfId="0" applyNumberFormat="1" applyFont="1" applyFill="1" applyBorder="1" applyAlignment="1">
      <alignment horizontal="right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8" fontId="2" fillId="33" borderId="54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54" xfId="0" applyFill="1" applyBorder="1" applyAlignment="1">
      <alignment horizontal="center" vertical="center" wrapText="1"/>
    </xf>
    <xf numFmtId="8" fontId="2" fillId="33" borderId="59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6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61" xfId="0" applyFont="1" applyFill="1" applyBorder="1" applyAlignment="1">
      <alignment horizontal="center" vertical="center" wrapText="1"/>
    </xf>
    <xf numFmtId="10" fontId="0" fillId="0" borderId="62" xfId="0" applyNumberFormat="1" applyBorder="1" applyAlignment="1">
      <alignment horizontal="right" vertical="center" wrapText="1"/>
    </xf>
    <xf numFmtId="0" fontId="0" fillId="0" borderId="55" xfId="0" applyBorder="1" applyAlignment="1">
      <alignment horizontal="center" vertical="center" wrapText="1"/>
    </xf>
    <xf numFmtId="0" fontId="23" fillId="34" borderId="63" xfId="0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17" fillId="0" borderId="0" xfId="0" applyFont="1" applyFill="1" applyBorder="1" applyAlignment="1">
      <alignment horizontal="justify" wrapText="1"/>
    </xf>
    <xf numFmtId="0" fontId="17" fillId="0" borderId="0" xfId="0" applyFont="1" applyBorder="1" applyAlignment="1">
      <alignment/>
    </xf>
    <xf numFmtId="0" fontId="11" fillId="38" borderId="36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38" borderId="11" xfId="0" applyFont="1" applyFill="1" applyBorder="1" applyAlignment="1">
      <alignment vertical="center"/>
    </xf>
    <xf numFmtId="0" fontId="11" fillId="38" borderId="16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50" fillId="0" borderId="24" xfId="0" applyFont="1" applyBorder="1" applyAlignment="1">
      <alignment horizontal="right" vertical="center"/>
    </xf>
    <xf numFmtId="0" fontId="51" fillId="0" borderId="24" xfId="0" applyFont="1" applyBorder="1" applyAlignment="1">
      <alignment vertical="center"/>
    </xf>
    <xf numFmtId="0" fontId="0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left" vertical="center" wrapText="1"/>
    </xf>
    <xf numFmtId="0" fontId="2" fillId="34" borderId="6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justify" vertical="center"/>
    </xf>
    <xf numFmtId="0" fontId="2" fillId="0" borderId="24" xfId="0" applyFont="1" applyBorder="1" applyAlignment="1">
      <alignment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46" fillId="34" borderId="38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0" fontId="46" fillId="36" borderId="54" xfId="0" applyFont="1" applyFill="1" applyBorder="1" applyAlignment="1">
      <alignment horizontal="center" vertical="center" wrapText="1"/>
    </xf>
    <xf numFmtId="0" fontId="46" fillId="36" borderId="67" xfId="0" applyFont="1" applyFill="1" applyBorder="1" applyAlignment="1">
      <alignment horizontal="center" vertical="center" wrapText="1"/>
    </xf>
    <xf numFmtId="0" fontId="46" fillId="36" borderId="19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66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19050</xdr:rowOff>
    </xdr:from>
    <xdr:ext cx="1819275" cy="381000"/>
    <xdr:grpSp>
      <xdr:nvGrpSpPr>
        <xdr:cNvPr id="1" name="Group 516"/>
        <xdr:cNvGrpSpPr>
          <a:grpSpLocks/>
        </xdr:cNvGrpSpPr>
      </xdr:nvGrpSpPr>
      <xdr:grpSpPr>
        <a:xfrm>
          <a:off x="3914775" y="1771650"/>
          <a:ext cx="1819275" cy="381000"/>
          <a:chOff x="412" y="184"/>
          <a:chExt cx="191" cy="40"/>
        </a:xfrm>
        <a:solidFill>
          <a:srgbClr val="FFFFFF"/>
        </a:solidFill>
      </xdr:grpSpPr>
    </xdr:grpSp>
    <xdr:clientData/>
  </xdr:oneCellAnchor>
  <xdr:oneCellAnchor>
    <xdr:from>
      <xdr:col>2</xdr:col>
      <xdr:colOff>38100</xdr:colOff>
      <xdr:row>6</xdr:row>
      <xdr:rowOff>133350</xdr:rowOff>
    </xdr:from>
    <xdr:ext cx="1819275" cy="371475"/>
    <xdr:grpSp>
      <xdr:nvGrpSpPr>
        <xdr:cNvPr id="4" name="Group 517"/>
        <xdr:cNvGrpSpPr>
          <a:grpSpLocks/>
        </xdr:cNvGrpSpPr>
      </xdr:nvGrpSpPr>
      <xdr:grpSpPr>
        <a:xfrm>
          <a:off x="3914775" y="2305050"/>
          <a:ext cx="1819275" cy="371475"/>
          <a:chOff x="412" y="239"/>
          <a:chExt cx="191" cy="39"/>
        </a:xfrm>
        <a:solidFill>
          <a:srgbClr val="FFFFFF"/>
        </a:solidFill>
      </xdr:grpSpPr>
    </xdr:grpSp>
    <xdr:clientData/>
  </xdr:oneCellAnchor>
  <xdr:oneCellAnchor>
    <xdr:from>
      <xdr:col>2</xdr:col>
      <xdr:colOff>38100</xdr:colOff>
      <xdr:row>7</xdr:row>
      <xdr:rowOff>19050</xdr:rowOff>
    </xdr:from>
    <xdr:ext cx="1819275" cy="390525"/>
    <xdr:grpSp>
      <xdr:nvGrpSpPr>
        <xdr:cNvPr id="7" name="Group 518"/>
        <xdr:cNvGrpSpPr>
          <a:grpSpLocks/>
        </xdr:cNvGrpSpPr>
      </xdr:nvGrpSpPr>
      <xdr:grpSpPr>
        <a:xfrm>
          <a:off x="3914775" y="2819400"/>
          <a:ext cx="1819275" cy="390525"/>
          <a:chOff x="412" y="296"/>
          <a:chExt cx="191" cy="41"/>
        </a:xfrm>
        <a:solidFill>
          <a:srgbClr val="FFFFFF"/>
        </a:solidFill>
      </xdr:grpSpPr>
    </xdr:grpSp>
    <xdr:clientData/>
  </xdr:oneCellAnchor>
  <xdr:oneCellAnchor>
    <xdr:from>
      <xdr:col>2</xdr:col>
      <xdr:colOff>38100</xdr:colOff>
      <xdr:row>8</xdr:row>
      <xdr:rowOff>47625</xdr:rowOff>
    </xdr:from>
    <xdr:ext cx="1819275" cy="323850"/>
    <xdr:grpSp>
      <xdr:nvGrpSpPr>
        <xdr:cNvPr id="10" name="Group 519"/>
        <xdr:cNvGrpSpPr>
          <a:grpSpLocks/>
        </xdr:cNvGrpSpPr>
      </xdr:nvGrpSpPr>
      <xdr:grpSpPr>
        <a:xfrm>
          <a:off x="3914775" y="3267075"/>
          <a:ext cx="1819275" cy="323850"/>
          <a:chOff x="412" y="344"/>
          <a:chExt cx="191" cy="34"/>
        </a:xfrm>
        <a:solidFill>
          <a:srgbClr val="FFFFFF"/>
        </a:solidFill>
      </xdr:grpSpPr>
    </xdr:grpSp>
    <xdr:clientData/>
  </xdr:oneCellAnchor>
  <xdr:oneCellAnchor>
    <xdr:from>
      <xdr:col>2</xdr:col>
      <xdr:colOff>38100</xdr:colOff>
      <xdr:row>9</xdr:row>
      <xdr:rowOff>19050</xdr:rowOff>
    </xdr:from>
    <xdr:ext cx="1819275" cy="381000"/>
    <xdr:grpSp>
      <xdr:nvGrpSpPr>
        <xdr:cNvPr id="13" name="Group 520"/>
        <xdr:cNvGrpSpPr>
          <a:grpSpLocks/>
        </xdr:cNvGrpSpPr>
      </xdr:nvGrpSpPr>
      <xdr:grpSpPr>
        <a:xfrm>
          <a:off x="3914775" y="3657600"/>
          <a:ext cx="1819275" cy="381000"/>
          <a:chOff x="412" y="382"/>
          <a:chExt cx="191" cy="40"/>
        </a:xfrm>
        <a:solidFill>
          <a:srgbClr val="FFFFFF"/>
        </a:solidFill>
      </xdr:grpSpPr>
    </xdr:grpSp>
    <xdr:clientData/>
  </xdr:oneCellAnchor>
  <xdr:oneCellAnchor>
    <xdr:from>
      <xdr:col>2</xdr:col>
      <xdr:colOff>38100</xdr:colOff>
      <xdr:row>10</xdr:row>
      <xdr:rowOff>219075</xdr:rowOff>
    </xdr:from>
    <xdr:ext cx="1819275" cy="381000"/>
    <xdr:grpSp>
      <xdr:nvGrpSpPr>
        <xdr:cNvPr id="16" name="Group 521"/>
        <xdr:cNvGrpSpPr>
          <a:grpSpLocks/>
        </xdr:cNvGrpSpPr>
      </xdr:nvGrpSpPr>
      <xdr:grpSpPr>
        <a:xfrm>
          <a:off x="3914775" y="4276725"/>
          <a:ext cx="1819275" cy="381000"/>
          <a:chOff x="412" y="438"/>
          <a:chExt cx="191" cy="40"/>
        </a:xfrm>
        <a:solidFill>
          <a:srgbClr val="FFFFFF"/>
        </a:solidFill>
      </xdr:grpSpPr>
    </xdr:grpSp>
    <xdr:clientData/>
  </xdr:oneCellAnchor>
  <xdr:oneCellAnchor>
    <xdr:from>
      <xdr:col>2</xdr:col>
      <xdr:colOff>47625</xdr:colOff>
      <xdr:row>11</xdr:row>
      <xdr:rowOff>19050</xdr:rowOff>
    </xdr:from>
    <xdr:ext cx="1819275" cy="381000"/>
    <xdr:grpSp>
      <xdr:nvGrpSpPr>
        <xdr:cNvPr id="19" name="Group 522"/>
        <xdr:cNvGrpSpPr>
          <a:grpSpLocks/>
        </xdr:cNvGrpSpPr>
      </xdr:nvGrpSpPr>
      <xdr:grpSpPr>
        <a:xfrm>
          <a:off x="3924300" y="4914900"/>
          <a:ext cx="1819275" cy="381000"/>
          <a:chOff x="413" y="514"/>
          <a:chExt cx="191" cy="40"/>
        </a:xfrm>
        <a:solidFill>
          <a:srgbClr val="FFFFFF"/>
        </a:solidFill>
      </xdr:grpSpPr>
    </xdr:grpSp>
    <xdr:clientData/>
  </xdr:oneCellAnchor>
  <xdr:oneCellAnchor>
    <xdr:from>
      <xdr:col>2</xdr:col>
      <xdr:colOff>47625</xdr:colOff>
      <xdr:row>13</xdr:row>
      <xdr:rowOff>114300</xdr:rowOff>
    </xdr:from>
    <xdr:ext cx="1819275" cy="438150"/>
    <xdr:grpSp>
      <xdr:nvGrpSpPr>
        <xdr:cNvPr id="22" name="Group 524"/>
        <xdr:cNvGrpSpPr>
          <a:grpSpLocks/>
        </xdr:cNvGrpSpPr>
      </xdr:nvGrpSpPr>
      <xdr:grpSpPr>
        <a:xfrm>
          <a:off x="3924300" y="5848350"/>
          <a:ext cx="1819275" cy="438150"/>
          <a:chOff x="413" y="610"/>
          <a:chExt cx="191" cy="46"/>
        </a:xfrm>
        <a:solidFill>
          <a:srgbClr val="FFFFFF"/>
        </a:solidFill>
      </xdr:grpSpPr>
    </xdr:grpSp>
    <xdr:clientData/>
  </xdr:oneCellAnchor>
  <xdr:oneCellAnchor>
    <xdr:from>
      <xdr:col>2</xdr:col>
      <xdr:colOff>38100</xdr:colOff>
      <xdr:row>4</xdr:row>
      <xdr:rowOff>19050</xdr:rowOff>
    </xdr:from>
    <xdr:ext cx="1819275" cy="381000"/>
    <xdr:grpSp>
      <xdr:nvGrpSpPr>
        <xdr:cNvPr id="25" name="Group 515"/>
        <xdr:cNvGrpSpPr>
          <a:grpSpLocks/>
        </xdr:cNvGrpSpPr>
      </xdr:nvGrpSpPr>
      <xdr:grpSpPr>
        <a:xfrm>
          <a:off x="3914775" y="1352550"/>
          <a:ext cx="1819275" cy="381000"/>
          <a:chOff x="412" y="140"/>
          <a:chExt cx="191" cy="40"/>
        </a:xfrm>
        <a:solidFill>
          <a:srgbClr val="FFFFFF"/>
        </a:solidFill>
      </xdr:grpSpPr>
    </xdr:grpSp>
    <xdr:clientData/>
  </xdr:oneCellAnchor>
  <xdr:oneCellAnchor>
    <xdr:from>
      <xdr:col>2</xdr:col>
      <xdr:colOff>38100</xdr:colOff>
      <xdr:row>3</xdr:row>
      <xdr:rowOff>9525</xdr:rowOff>
    </xdr:from>
    <xdr:ext cx="1819275" cy="381000"/>
    <xdr:grpSp>
      <xdr:nvGrpSpPr>
        <xdr:cNvPr id="28" name="Group 514"/>
        <xdr:cNvGrpSpPr>
          <a:grpSpLocks/>
        </xdr:cNvGrpSpPr>
      </xdr:nvGrpSpPr>
      <xdr:grpSpPr>
        <a:xfrm>
          <a:off x="3914775" y="923925"/>
          <a:ext cx="1819275" cy="381000"/>
          <a:chOff x="412" y="96"/>
          <a:chExt cx="191" cy="40"/>
        </a:xfrm>
        <a:solidFill>
          <a:srgbClr val="FFFFFF"/>
        </a:solidFill>
      </xdr:grpSpPr>
    </xdr:grpSp>
    <xdr:clientData/>
  </xdr:oneCellAnchor>
  <xdr:oneCellAnchor>
    <xdr:from>
      <xdr:col>2</xdr:col>
      <xdr:colOff>38100</xdr:colOff>
      <xdr:row>2</xdr:row>
      <xdr:rowOff>9525</xdr:rowOff>
    </xdr:from>
    <xdr:ext cx="1819275" cy="381000"/>
    <xdr:grpSp>
      <xdr:nvGrpSpPr>
        <xdr:cNvPr id="31" name="Group 513"/>
        <xdr:cNvGrpSpPr>
          <a:grpSpLocks/>
        </xdr:cNvGrpSpPr>
      </xdr:nvGrpSpPr>
      <xdr:grpSpPr>
        <a:xfrm>
          <a:off x="3914775" y="504825"/>
          <a:ext cx="1819275" cy="381000"/>
          <a:chOff x="412" y="52"/>
          <a:chExt cx="191" cy="40"/>
        </a:xfrm>
        <a:solidFill>
          <a:srgbClr val="FFFFFF"/>
        </a:solidFill>
      </xdr:grpSpPr>
    </xdr:grpSp>
    <xdr:clientData/>
  </xdr:oneCellAnchor>
  <xdr:oneCellAnchor>
    <xdr:from>
      <xdr:col>2</xdr:col>
      <xdr:colOff>76200</xdr:colOff>
      <xdr:row>15</xdr:row>
      <xdr:rowOff>114300</xdr:rowOff>
    </xdr:from>
    <xdr:ext cx="1924050" cy="657225"/>
    <xdr:grpSp>
      <xdr:nvGrpSpPr>
        <xdr:cNvPr id="34" name="Group 587"/>
        <xdr:cNvGrpSpPr>
          <a:grpSpLocks/>
        </xdr:cNvGrpSpPr>
      </xdr:nvGrpSpPr>
      <xdr:grpSpPr>
        <a:xfrm>
          <a:off x="3952875" y="7372350"/>
          <a:ext cx="1924050" cy="657225"/>
          <a:chOff x="413" y="773"/>
          <a:chExt cx="202" cy="69"/>
        </a:xfrm>
        <a:solidFill>
          <a:srgbClr val="FFFFFF"/>
        </a:solidFill>
      </xdr:grpSpPr>
      <xdr:grpSp>
        <xdr:nvGrpSpPr>
          <xdr:cNvPr id="35" name="Group 103"/>
          <xdr:cNvGrpSpPr>
            <a:grpSpLocks/>
          </xdr:cNvGrpSpPr>
        </xdr:nvGrpSpPr>
        <xdr:grpSpPr>
          <a:xfrm>
            <a:off x="413" y="773"/>
            <a:ext cx="202" cy="23"/>
            <a:chOff x="388" y="768"/>
            <a:chExt cx="200" cy="23"/>
          </a:xfrm>
          <a:solidFill>
            <a:srgbClr val="FFFFFF"/>
          </a:solidFill>
        </xdr:grpSpPr>
      </xdr:grpSp>
      <xdr:grpSp>
        <xdr:nvGrpSpPr>
          <xdr:cNvPr id="38" name="Group 527"/>
          <xdr:cNvGrpSpPr>
            <a:grpSpLocks/>
          </xdr:cNvGrpSpPr>
        </xdr:nvGrpSpPr>
        <xdr:grpSpPr>
          <a:xfrm>
            <a:off x="413" y="801"/>
            <a:ext cx="169" cy="41"/>
            <a:chOff x="413" y="801"/>
            <a:chExt cx="169" cy="41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76200</xdr:colOff>
      <xdr:row>16</xdr:row>
      <xdr:rowOff>95250</xdr:rowOff>
    </xdr:from>
    <xdr:ext cx="1962150" cy="923925"/>
    <xdr:grpSp>
      <xdr:nvGrpSpPr>
        <xdr:cNvPr id="42" name="Group 529"/>
        <xdr:cNvGrpSpPr>
          <a:grpSpLocks/>
        </xdr:cNvGrpSpPr>
      </xdr:nvGrpSpPr>
      <xdr:grpSpPr>
        <a:xfrm>
          <a:off x="3952875" y="8229600"/>
          <a:ext cx="1962150" cy="923925"/>
          <a:chOff x="413" y="864"/>
          <a:chExt cx="206" cy="97"/>
        </a:xfrm>
        <a:solidFill>
          <a:srgbClr val="FFFFFF"/>
        </a:solidFill>
      </xdr:grpSpPr>
      <xdr:grpSp>
        <xdr:nvGrpSpPr>
          <xdr:cNvPr id="43" name="Group 101"/>
          <xdr:cNvGrpSpPr>
            <a:grpSpLocks/>
          </xdr:cNvGrpSpPr>
        </xdr:nvGrpSpPr>
        <xdr:grpSpPr>
          <a:xfrm>
            <a:off x="413" y="864"/>
            <a:ext cx="202" cy="23"/>
            <a:chOff x="394" y="852"/>
            <a:chExt cx="200" cy="23"/>
          </a:xfrm>
          <a:solidFill>
            <a:srgbClr val="FFFFFF"/>
          </a:solidFill>
        </xdr:grpSpPr>
      </xdr:grpSp>
      <xdr:grpSp>
        <xdr:nvGrpSpPr>
          <xdr:cNvPr id="46" name="Group 99"/>
          <xdr:cNvGrpSpPr>
            <a:grpSpLocks/>
          </xdr:cNvGrpSpPr>
        </xdr:nvGrpSpPr>
        <xdr:grpSpPr>
          <a:xfrm>
            <a:off x="413" y="893"/>
            <a:ext cx="155" cy="22"/>
            <a:chOff x="397" y="875"/>
            <a:chExt cx="153" cy="22"/>
          </a:xfrm>
          <a:solidFill>
            <a:srgbClr val="FFFFFF"/>
          </a:solidFill>
        </xdr:grpSpPr>
      </xdr:grpSp>
      <xdr:grpSp>
        <xdr:nvGrpSpPr>
          <xdr:cNvPr id="49" name="Group 528"/>
          <xdr:cNvGrpSpPr>
            <a:grpSpLocks/>
          </xdr:cNvGrpSpPr>
        </xdr:nvGrpSpPr>
        <xdr:grpSpPr>
          <a:xfrm>
            <a:off x="413" y="921"/>
            <a:ext cx="206" cy="40"/>
            <a:chOff x="413" y="918"/>
            <a:chExt cx="206" cy="40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76200</xdr:colOff>
      <xdr:row>17</xdr:row>
      <xdr:rowOff>114300</xdr:rowOff>
    </xdr:from>
    <xdr:ext cx="1924050" cy="733425"/>
    <xdr:grpSp>
      <xdr:nvGrpSpPr>
        <xdr:cNvPr id="53" name="Group 397"/>
        <xdr:cNvGrpSpPr>
          <a:grpSpLocks/>
        </xdr:cNvGrpSpPr>
      </xdr:nvGrpSpPr>
      <xdr:grpSpPr>
        <a:xfrm>
          <a:off x="3952875" y="9353550"/>
          <a:ext cx="1924050" cy="733425"/>
          <a:chOff x="408" y="1022"/>
          <a:chExt cx="202" cy="77"/>
        </a:xfrm>
        <a:solidFill>
          <a:srgbClr val="FFFFFF"/>
        </a:solidFill>
      </xdr:grpSpPr>
      <xdr:grpSp>
        <xdr:nvGrpSpPr>
          <xdr:cNvPr id="54" name="Group 126"/>
          <xdr:cNvGrpSpPr>
            <a:grpSpLocks/>
          </xdr:cNvGrpSpPr>
        </xdr:nvGrpSpPr>
        <xdr:grpSpPr>
          <a:xfrm>
            <a:off x="408" y="1022"/>
            <a:ext cx="189" cy="23"/>
            <a:chOff x="388" y="952"/>
            <a:chExt cx="187" cy="23"/>
          </a:xfrm>
          <a:solidFill>
            <a:srgbClr val="FFFFFF"/>
          </a:solidFill>
        </xdr:grpSpPr>
      </xdr:grpSp>
      <xdr:grpSp>
        <xdr:nvGrpSpPr>
          <xdr:cNvPr id="57" name="Group 119"/>
          <xdr:cNvGrpSpPr>
            <a:grpSpLocks/>
          </xdr:cNvGrpSpPr>
        </xdr:nvGrpSpPr>
        <xdr:grpSpPr>
          <a:xfrm>
            <a:off x="408" y="1049"/>
            <a:ext cx="155" cy="22"/>
            <a:chOff x="397" y="875"/>
            <a:chExt cx="153" cy="22"/>
          </a:xfrm>
          <a:solidFill>
            <a:srgbClr val="FFFFFF"/>
          </a:solidFill>
        </xdr:grpSpPr>
      </xdr:grpSp>
      <xdr:grpSp>
        <xdr:nvGrpSpPr>
          <xdr:cNvPr id="60" name="Group 125"/>
          <xdr:cNvGrpSpPr>
            <a:grpSpLocks/>
          </xdr:cNvGrpSpPr>
        </xdr:nvGrpSpPr>
        <xdr:grpSpPr>
          <a:xfrm>
            <a:off x="408" y="1076"/>
            <a:ext cx="202" cy="23"/>
            <a:chOff x="388" y="1006"/>
            <a:chExt cx="200" cy="23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66675</xdr:colOff>
      <xdr:row>20</xdr:row>
      <xdr:rowOff>219075</xdr:rowOff>
    </xdr:from>
    <xdr:ext cx="1609725" cy="390525"/>
    <xdr:grpSp>
      <xdr:nvGrpSpPr>
        <xdr:cNvPr id="63" name="Group 535"/>
        <xdr:cNvGrpSpPr>
          <a:grpSpLocks/>
        </xdr:cNvGrpSpPr>
      </xdr:nvGrpSpPr>
      <xdr:grpSpPr>
        <a:xfrm>
          <a:off x="3943350" y="12268200"/>
          <a:ext cx="1609725" cy="390525"/>
          <a:chOff x="413" y="1288"/>
          <a:chExt cx="169" cy="41"/>
        </a:xfrm>
        <a:solidFill>
          <a:srgbClr val="FFFFFF"/>
        </a:solidFill>
      </xdr:grpSpPr>
    </xdr:grpSp>
    <xdr:clientData/>
  </xdr:oneCellAnchor>
  <xdr:oneCellAnchor>
    <xdr:from>
      <xdr:col>2</xdr:col>
      <xdr:colOff>66675</xdr:colOff>
      <xdr:row>21</xdr:row>
      <xdr:rowOff>161925</xdr:rowOff>
    </xdr:from>
    <xdr:ext cx="1819275" cy="742950"/>
    <xdr:grpSp>
      <xdr:nvGrpSpPr>
        <xdr:cNvPr id="67" name="Group 537"/>
        <xdr:cNvGrpSpPr>
          <a:grpSpLocks/>
        </xdr:cNvGrpSpPr>
      </xdr:nvGrpSpPr>
      <xdr:grpSpPr>
        <a:xfrm>
          <a:off x="3943350" y="13039725"/>
          <a:ext cx="1819275" cy="742950"/>
          <a:chOff x="413" y="1369"/>
          <a:chExt cx="191" cy="78"/>
        </a:xfrm>
        <a:solidFill>
          <a:srgbClr val="FFFFFF"/>
        </a:solidFill>
      </xdr:grpSpPr>
      <xdr:grpSp>
        <xdr:nvGrpSpPr>
          <xdr:cNvPr id="68" name="Group 149"/>
          <xdr:cNvGrpSpPr>
            <a:grpSpLocks/>
          </xdr:cNvGrpSpPr>
        </xdr:nvGrpSpPr>
        <xdr:grpSpPr>
          <a:xfrm>
            <a:off x="413" y="1369"/>
            <a:ext cx="138" cy="22"/>
            <a:chOff x="388" y="1329"/>
            <a:chExt cx="136" cy="22"/>
          </a:xfrm>
          <a:solidFill>
            <a:srgbClr val="FFFFFF"/>
          </a:solidFill>
        </xdr:grpSpPr>
      </xdr:grpSp>
      <xdr:grpSp>
        <xdr:nvGrpSpPr>
          <xdr:cNvPr id="71" name="Group 536"/>
          <xdr:cNvGrpSpPr>
            <a:grpSpLocks/>
          </xdr:cNvGrpSpPr>
        </xdr:nvGrpSpPr>
        <xdr:grpSpPr>
          <a:xfrm>
            <a:off x="413" y="1406"/>
            <a:ext cx="191" cy="41"/>
            <a:chOff x="413" y="1406"/>
            <a:chExt cx="191" cy="41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66675</xdr:colOff>
      <xdr:row>22</xdr:row>
      <xdr:rowOff>152400</xdr:rowOff>
    </xdr:from>
    <xdr:ext cx="1819275" cy="742950"/>
    <xdr:grpSp>
      <xdr:nvGrpSpPr>
        <xdr:cNvPr id="74" name="Group 541"/>
        <xdr:cNvGrpSpPr>
          <a:grpSpLocks/>
        </xdr:cNvGrpSpPr>
      </xdr:nvGrpSpPr>
      <xdr:grpSpPr>
        <a:xfrm>
          <a:off x="3943350" y="14173200"/>
          <a:ext cx="1819275" cy="742950"/>
          <a:chOff x="413" y="1481"/>
          <a:chExt cx="191" cy="78"/>
        </a:xfrm>
        <a:solidFill>
          <a:srgbClr val="FFFFFF"/>
        </a:solidFill>
      </xdr:grpSpPr>
      <xdr:grpSp>
        <xdr:nvGrpSpPr>
          <xdr:cNvPr id="75" name="Group 151"/>
          <xdr:cNvGrpSpPr>
            <a:grpSpLocks/>
          </xdr:cNvGrpSpPr>
        </xdr:nvGrpSpPr>
        <xdr:grpSpPr>
          <a:xfrm>
            <a:off x="413" y="1481"/>
            <a:ext cx="138" cy="22"/>
            <a:chOff x="388" y="1329"/>
            <a:chExt cx="136" cy="22"/>
          </a:xfrm>
          <a:solidFill>
            <a:srgbClr val="FFFFFF"/>
          </a:solidFill>
        </xdr:grpSpPr>
      </xdr:grpSp>
      <xdr:grpSp>
        <xdr:nvGrpSpPr>
          <xdr:cNvPr id="78" name="Group 538"/>
          <xdr:cNvGrpSpPr>
            <a:grpSpLocks/>
          </xdr:cNvGrpSpPr>
        </xdr:nvGrpSpPr>
        <xdr:grpSpPr>
          <a:xfrm>
            <a:off x="413" y="1518"/>
            <a:ext cx="191" cy="41"/>
            <a:chOff x="413" y="1518"/>
            <a:chExt cx="191" cy="41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66675</xdr:colOff>
      <xdr:row>23</xdr:row>
      <xdr:rowOff>152400</xdr:rowOff>
    </xdr:from>
    <xdr:ext cx="1819275" cy="942975"/>
    <xdr:grpSp>
      <xdr:nvGrpSpPr>
        <xdr:cNvPr id="81" name="Group 540"/>
        <xdr:cNvGrpSpPr>
          <a:grpSpLocks/>
        </xdr:cNvGrpSpPr>
      </xdr:nvGrpSpPr>
      <xdr:grpSpPr>
        <a:xfrm>
          <a:off x="3943350" y="15316200"/>
          <a:ext cx="1819275" cy="942975"/>
          <a:chOff x="413" y="1594"/>
          <a:chExt cx="191" cy="99"/>
        </a:xfrm>
        <a:solidFill>
          <a:srgbClr val="FFFFFF"/>
        </a:solidFill>
      </xdr:grpSpPr>
      <xdr:grpSp>
        <xdr:nvGrpSpPr>
          <xdr:cNvPr id="82" name="Group 158"/>
          <xdr:cNvGrpSpPr>
            <a:grpSpLocks/>
          </xdr:cNvGrpSpPr>
        </xdr:nvGrpSpPr>
        <xdr:grpSpPr>
          <a:xfrm>
            <a:off x="413" y="1594"/>
            <a:ext cx="138" cy="22"/>
            <a:chOff x="388" y="1329"/>
            <a:chExt cx="136" cy="22"/>
          </a:xfrm>
          <a:solidFill>
            <a:srgbClr val="FFFFFF"/>
          </a:solidFill>
        </xdr:grpSpPr>
      </xdr:grpSp>
      <xdr:grpSp>
        <xdr:nvGrpSpPr>
          <xdr:cNvPr id="85" name="Group 539"/>
          <xdr:cNvGrpSpPr>
            <a:grpSpLocks/>
          </xdr:cNvGrpSpPr>
        </xdr:nvGrpSpPr>
        <xdr:grpSpPr>
          <a:xfrm>
            <a:off x="413" y="1652"/>
            <a:ext cx="191" cy="41"/>
            <a:chOff x="413" y="1652"/>
            <a:chExt cx="191" cy="41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66675</xdr:colOff>
      <xdr:row>24</xdr:row>
      <xdr:rowOff>276225</xdr:rowOff>
    </xdr:from>
    <xdr:ext cx="1819275" cy="390525"/>
    <xdr:grpSp>
      <xdr:nvGrpSpPr>
        <xdr:cNvPr id="88" name="Group 542"/>
        <xdr:cNvGrpSpPr>
          <a:grpSpLocks/>
        </xdr:cNvGrpSpPr>
      </xdr:nvGrpSpPr>
      <xdr:grpSpPr>
        <a:xfrm>
          <a:off x="3943350" y="16840200"/>
          <a:ext cx="1819275" cy="390525"/>
          <a:chOff x="413" y="1754"/>
          <a:chExt cx="191" cy="41"/>
        </a:xfrm>
        <a:solidFill>
          <a:srgbClr val="FFFFFF"/>
        </a:solidFill>
      </xdr:grpSpPr>
    </xdr:grpSp>
    <xdr:clientData/>
  </xdr:oneCellAnchor>
  <xdr:oneCellAnchor>
    <xdr:from>
      <xdr:col>2</xdr:col>
      <xdr:colOff>66675</xdr:colOff>
      <xdr:row>25</xdr:row>
      <xdr:rowOff>276225</xdr:rowOff>
    </xdr:from>
    <xdr:ext cx="1809750" cy="390525"/>
    <xdr:grpSp>
      <xdr:nvGrpSpPr>
        <xdr:cNvPr id="91" name="Group 543"/>
        <xdr:cNvGrpSpPr>
          <a:grpSpLocks/>
        </xdr:cNvGrpSpPr>
      </xdr:nvGrpSpPr>
      <xdr:grpSpPr>
        <a:xfrm>
          <a:off x="3943350" y="17983200"/>
          <a:ext cx="1809750" cy="390525"/>
          <a:chOff x="413" y="1853"/>
          <a:chExt cx="190" cy="41"/>
        </a:xfrm>
        <a:solidFill>
          <a:srgbClr val="FFFFFF"/>
        </a:solidFill>
      </xdr:grpSpPr>
    </xdr:grpSp>
    <xdr:clientData/>
  </xdr:oneCellAnchor>
  <xdr:oneCellAnchor>
    <xdr:from>
      <xdr:col>2</xdr:col>
      <xdr:colOff>66675</xdr:colOff>
      <xdr:row>31</xdr:row>
      <xdr:rowOff>438150</xdr:rowOff>
    </xdr:from>
    <xdr:ext cx="1819275" cy="390525"/>
    <xdr:grpSp>
      <xdr:nvGrpSpPr>
        <xdr:cNvPr id="96" name="Group 572"/>
        <xdr:cNvGrpSpPr>
          <a:grpSpLocks/>
        </xdr:cNvGrpSpPr>
      </xdr:nvGrpSpPr>
      <xdr:grpSpPr>
        <a:xfrm>
          <a:off x="3943350" y="25622250"/>
          <a:ext cx="1819275" cy="390525"/>
          <a:chOff x="414" y="2732"/>
          <a:chExt cx="191" cy="41"/>
        </a:xfrm>
        <a:solidFill>
          <a:srgbClr val="FFFFFF"/>
        </a:solidFill>
      </xdr:grpSpPr>
    </xdr:grpSp>
    <xdr:clientData/>
  </xdr:oneCellAnchor>
  <xdr:oneCellAnchor>
    <xdr:from>
      <xdr:col>2</xdr:col>
      <xdr:colOff>66675</xdr:colOff>
      <xdr:row>34</xdr:row>
      <xdr:rowOff>447675</xdr:rowOff>
    </xdr:from>
    <xdr:ext cx="1819275" cy="390525"/>
    <xdr:grpSp>
      <xdr:nvGrpSpPr>
        <xdr:cNvPr id="99" name="Group 578"/>
        <xdr:cNvGrpSpPr>
          <a:grpSpLocks/>
        </xdr:cNvGrpSpPr>
      </xdr:nvGrpSpPr>
      <xdr:grpSpPr>
        <a:xfrm>
          <a:off x="3943350" y="29432250"/>
          <a:ext cx="1819275" cy="390525"/>
          <a:chOff x="414" y="3166"/>
          <a:chExt cx="191" cy="41"/>
        </a:xfrm>
        <a:solidFill>
          <a:srgbClr val="FFFFFF"/>
        </a:solidFill>
      </xdr:grpSpPr>
    </xdr:grpSp>
    <xdr:clientData/>
  </xdr:oneCellAnchor>
  <xdr:oneCellAnchor>
    <xdr:from>
      <xdr:col>2</xdr:col>
      <xdr:colOff>66675</xdr:colOff>
      <xdr:row>33</xdr:row>
      <xdr:rowOff>447675</xdr:rowOff>
    </xdr:from>
    <xdr:ext cx="1809750" cy="400050"/>
    <xdr:grpSp>
      <xdr:nvGrpSpPr>
        <xdr:cNvPr id="102" name="Group 577"/>
        <xdr:cNvGrpSpPr>
          <a:grpSpLocks/>
        </xdr:cNvGrpSpPr>
      </xdr:nvGrpSpPr>
      <xdr:grpSpPr>
        <a:xfrm>
          <a:off x="3943350" y="28165425"/>
          <a:ext cx="1809750" cy="400050"/>
          <a:chOff x="414" y="3000"/>
          <a:chExt cx="190" cy="42"/>
        </a:xfrm>
        <a:solidFill>
          <a:srgbClr val="FFFFFF"/>
        </a:solidFill>
      </xdr:grpSpPr>
    </xdr:grpSp>
    <xdr:clientData/>
  </xdr:oneCellAnchor>
  <xdr:oneCellAnchor>
    <xdr:from>
      <xdr:col>2</xdr:col>
      <xdr:colOff>66675</xdr:colOff>
      <xdr:row>37</xdr:row>
      <xdr:rowOff>390525</xdr:rowOff>
    </xdr:from>
    <xdr:ext cx="2257425" cy="800100"/>
    <xdr:grpSp>
      <xdr:nvGrpSpPr>
        <xdr:cNvPr id="107" name="Group 592"/>
        <xdr:cNvGrpSpPr>
          <a:grpSpLocks/>
        </xdr:cNvGrpSpPr>
      </xdr:nvGrpSpPr>
      <xdr:grpSpPr>
        <a:xfrm>
          <a:off x="3943350" y="31899225"/>
          <a:ext cx="2257425" cy="800100"/>
          <a:chOff x="414" y="3366"/>
          <a:chExt cx="237" cy="84"/>
        </a:xfrm>
        <a:solidFill>
          <a:srgbClr val="FFFFFF"/>
        </a:solidFill>
      </xdr:grpSpPr>
      <xdr:grpSp>
        <xdr:nvGrpSpPr>
          <xdr:cNvPr id="108" name="Group 246"/>
          <xdr:cNvGrpSpPr>
            <a:grpSpLocks/>
          </xdr:cNvGrpSpPr>
        </xdr:nvGrpSpPr>
        <xdr:grpSpPr>
          <a:xfrm>
            <a:off x="414" y="3366"/>
            <a:ext cx="237" cy="22"/>
            <a:chOff x="403" y="3242"/>
            <a:chExt cx="239" cy="22"/>
          </a:xfrm>
          <a:solidFill>
            <a:srgbClr val="FFFFFF"/>
          </a:solidFill>
        </xdr:grpSpPr>
      </xdr:grpSp>
      <xdr:grpSp>
        <xdr:nvGrpSpPr>
          <xdr:cNvPr id="111" name="Group 248"/>
          <xdr:cNvGrpSpPr>
            <a:grpSpLocks/>
          </xdr:cNvGrpSpPr>
        </xdr:nvGrpSpPr>
        <xdr:grpSpPr>
          <a:xfrm>
            <a:off x="414" y="3428"/>
            <a:ext cx="169" cy="22"/>
            <a:chOff x="403" y="3298"/>
            <a:chExt cx="167" cy="22"/>
          </a:xfrm>
          <a:solidFill>
            <a:srgbClr val="FFFFFF"/>
          </a:solidFill>
        </xdr:grpSpPr>
      </xdr:grpSp>
      <xdr:grpSp>
        <xdr:nvGrpSpPr>
          <xdr:cNvPr id="114" name="Group 455"/>
          <xdr:cNvGrpSpPr>
            <a:grpSpLocks/>
          </xdr:cNvGrpSpPr>
        </xdr:nvGrpSpPr>
        <xdr:grpSpPr>
          <a:xfrm>
            <a:off x="414" y="3397"/>
            <a:ext cx="237" cy="22"/>
            <a:chOff x="409" y="3410"/>
            <a:chExt cx="240" cy="22"/>
          </a:xfrm>
          <a:solidFill>
            <a:srgbClr val="FFFFFF"/>
          </a:solidFill>
        </xdr:grpSpPr>
      </xdr:grpSp>
    </xdr:grpSp>
    <xdr:clientData/>
  </xdr:oneCellAnchor>
  <xdr:twoCellAnchor>
    <xdr:from>
      <xdr:col>2</xdr:col>
      <xdr:colOff>66675</xdr:colOff>
      <xdr:row>38</xdr:row>
      <xdr:rowOff>142875</xdr:rowOff>
    </xdr:from>
    <xdr:to>
      <xdr:col>4</xdr:col>
      <xdr:colOff>0</xdr:colOff>
      <xdr:row>38</xdr:row>
      <xdr:rowOff>1619250</xdr:rowOff>
    </xdr:to>
    <xdr:grpSp>
      <xdr:nvGrpSpPr>
        <xdr:cNvPr id="117" name="Group 631"/>
        <xdr:cNvGrpSpPr>
          <a:grpSpLocks/>
        </xdr:cNvGrpSpPr>
      </xdr:nvGrpSpPr>
      <xdr:grpSpPr>
        <a:xfrm>
          <a:off x="3943350" y="33175575"/>
          <a:ext cx="2257425" cy="1476375"/>
          <a:chOff x="414" y="3489"/>
          <a:chExt cx="237" cy="155"/>
        </a:xfrm>
        <a:solidFill>
          <a:srgbClr val="FFFFFF"/>
        </a:solidFill>
      </xdr:grpSpPr>
      <xdr:grpSp>
        <xdr:nvGrpSpPr>
          <xdr:cNvPr id="118" name="Group 588"/>
          <xdr:cNvGrpSpPr>
            <a:grpSpLocks/>
          </xdr:cNvGrpSpPr>
        </xdr:nvGrpSpPr>
        <xdr:grpSpPr>
          <a:xfrm>
            <a:off x="414" y="3489"/>
            <a:ext cx="190" cy="41"/>
            <a:chOff x="414" y="3476"/>
            <a:chExt cx="190" cy="41"/>
          </a:xfrm>
          <a:solidFill>
            <a:srgbClr val="FFFFFF"/>
          </a:solidFill>
        </xdr:grpSpPr>
      </xdr:grpSp>
      <xdr:grpSp>
        <xdr:nvGrpSpPr>
          <xdr:cNvPr id="123" name="Group 589"/>
          <xdr:cNvGrpSpPr>
            <a:grpSpLocks/>
          </xdr:cNvGrpSpPr>
        </xdr:nvGrpSpPr>
        <xdr:grpSpPr>
          <a:xfrm>
            <a:off x="414" y="3603"/>
            <a:ext cx="237" cy="41"/>
            <a:chOff x="414" y="3562"/>
            <a:chExt cx="237" cy="41"/>
          </a:xfrm>
          <a:solidFill>
            <a:srgbClr val="FFFFFF"/>
          </a:solidFill>
        </xdr:grpSpPr>
      </xdr:grpSp>
    </xdr:grpSp>
    <xdr:clientData/>
  </xdr:twoCellAnchor>
  <xdr:oneCellAnchor>
    <xdr:from>
      <xdr:col>2</xdr:col>
      <xdr:colOff>66675</xdr:colOff>
      <xdr:row>39</xdr:row>
      <xdr:rowOff>600075</xdr:rowOff>
    </xdr:from>
    <xdr:ext cx="1809750" cy="400050"/>
    <xdr:grpSp>
      <xdr:nvGrpSpPr>
        <xdr:cNvPr id="126" name="Group 590"/>
        <xdr:cNvGrpSpPr>
          <a:grpSpLocks/>
        </xdr:cNvGrpSpPr>
      </xdr:nvGrpSpPr>
      <xdr:grpSpPr>
        <a:xfrm>
          <a:off x="3943350" y="35423475"/>
          <a:ext cx="1809750" cy="400050"/>
          <a:chOff x="414" y="3652"/>
          <a:chExt cx="190" cy="42"/>
        </a:xfrm>
        <a:solidFill>
          <a:srgbClr val="FFFFFF"/>
        </a:solidFill>
      </xdr:grpSpPr>
    </xdr:grpSp>
    <xdr:clientData/>
  </xdr:oneCellAnchor>
  <xdr:oneCellAnchor>
    <xdr:from>
      <xdr:col>2</xdr:col>
      <xdr:colOff>66675</xdr:colOff>
      <xdr:row>40</xdr:row>
      <xdr:rowOff>400050</xdr:rowOff>
    </xdr:from>
    <xdr:ext cx="1809750" cy="771525"/>
    <xdr:grpSp>
      <xdr:nvGrpSpPr>
        <xdr:cNvPr id="131" name="Group 594"/>
        <xdr:cNvGrpSpPr>
          <a:grpSpLocks/>
        </xdr:cNvGrpSpPr>
      </xdr:nvGrpSpPr>
      <xdr:grpSpPr>
        <a:xfrm>
          <a:off x="3943350" y="36747450"/>
          <a:ext cx="1809750" cy="771525"/>
          <a:chOff x="414" y="3866"/>
          <a:chExt cx="190" cy="81"/>
        </a:xfrm>
        <a:solidFill>
          <a:srgbClr val="FFFFFF"/>
        </a:solidFill>
      </xdr:grpSpPr>
      <xdr:grpSp>
        <xdr:nvGrpSpPr>
          <xdr:cNvPr id="132" name="Group 591"/>
          <xdr:cNvGrpSpPr>
            <a:grpSpLocks/>
          </xdr:cNvGrpSpPr>
        </xdr:nvGrpSpPr>
        <xdr:grpSpPr>
          <a:xfrm>
            <a:off x="414" y="3866"/>
            <a:ext cx="190" cy="42"/>
            <a:chOff x="414" y="3740"/>
            <a:chExt cx="190" cy="42"/>
          </a:xfrm>
          <a:solidFill>
            <a:srgbClr val="FFFFFF"/>
          </a:solidFill>
        </xdr:grpSpPr>
      </xdr:grpSp>
      <xdr:grpSp>
        <xdr:nvGrpSpPr>
          <xdr:cNvPr id="137" name="Group 270"/>
          <xdr:cNvGrpSpPr>
            <a:grpSpLocks/>
          </xdr:cNvGrpSpPr>
        </xdr:nvGrpSpPr>
        <xdr:grpSpPr>
          <a:xfrm>
            <a:off x="414" y="3925"/>
            <a:ext cx="138" cy="22"/>
            <a:chOff x="388" y="1329"/>
            <a:chExt cx="136" cy="22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66675</xdr:colOff>
      <xdr:row>46</xdr:row>
      <xdr:rowOff>428625</xdr:rowOff>
    </xdr:from>
    <xdr:ext cx="1809750" cy="400050"/>
    <xdr:grpSp>
      <xdr:nvGrpSpPr>
        <xdr:cNvPr id="140" name="Group 612"/>
        <xdr:cNvGrpSpPr>
          <a:grpSpLocks/>
        </xdr:cNvGrpSpPr>
      </xdr:nvGrpSpPr>
      <xdr:grpSpPr>
        <a:xfrm>
          <a:off x="3943350" y="44634150"/>
          <a:ext cx="1809750" cy="400050"/>
          <a:chOff x="414" y="4705"/>
          <a:chExt cx="190" cy="42"/>
        </a:xfrm>
        <a:solidFill>
          <a:srgbClr val="FFFFFF"/>
        </a:solidFill>
      </xdr:grpSpPr>
    </xdr:grpSp>
    <xdr:clientData/>
  </xdr:oneCellAnchor>
  <xdr:oneCellAnchor>
    <xdr:from>
      <xdr:col>2</xdr:col>
      <xdr:colOff>47625</xdr:colOff>
      <xdr:row>12</xdr:row>
      <xdr:rowOff>19050</xdr:rowOff>
    </xdr:from>
    <xdr:ext cx="1819275" cy="381000"/>
    <xdr:grpSp>
      <xdr:nvGrpSpPr>
        <xdr:cNvPr id="145" name="Group 523"/>
        <xdr:cNvGrpSpPr>
          <a:grpSpLocks/>
        </xdr:cNvGrpSpPr>
      </xdr:nvGrpSpPr>
      <xdr:grpSpPr>
        <a:xfrm>
          <a:off x="3924300" y="5334000"/>
          <a:ext cx="1819275" cy="381000"/>
          <a:chOff x="413" y="558"/>
          <a:chExt cx="191" cy="40"/>
        </a:xfrm>
        <a:solidFill>
          <a:srgbClr val="FFFFFF"/>
        </a:solidFill>
      </xdr:grpSpPr>
    </xdr:grpSp>
    <xdr:clientData/>
  </xdr:oneCellAnchor>
  <xdr:oneCellAnchor>
    <xdr:from>
      <xdr:col>2</xdr:col>
      <xdr:colOff>66675</xdr:colOff>
      <xdr:row>27</xdr:row>
      <xdr:rowOff>266700</xdr:rowOff>
    </xdr:from>
    <xdr:ext cx="2228850" cy="752475"/>
    <xdr:grpSp>
      <xdr:nvGrpSpPr>
        <xdr:cNvPr id="148" name="Group 568"/>
        <xdr:cNvGrpSpPr>
          <a:grpSpLocks/>
        </xdr:cNvGrpSpPr>
      </xdr:nvGrpSpPr>
      <xdr:grpSpPr>
        <a:xfrm>
          <a:off x="3943350" y="20383500"/>
          <a:ext cx="2228850" cy="752475"/>
          <a:chOff x="414" y="2197"/>
          <a:chExt cx="234" cy="79"/>
        </a:xfrm>
        <a:solidFill>
          <a:srgbClr val="FFFFFF"/>
        </a:solidFill>
      </xdr:grpSpPr>
      <xdr:grpSp>
        <xdr:nvGrpSpPr>
          <xdr:cNvPr id="149" name="Group 452"/>
          <xdr:cNvGrpSpPr>
            <a:grpSpLocks/>
          </xdr:cNvGrpSpPr>
        </xdr:nvGrpSpPr>
        <xdr:grpSpPr>
          <a:xfrm>
            <a:off x="414" y="2197"/>
            <a:ext cx="234" cy="22"/>
            <a:chOff x="409" y="2262"/>
            <a:chExt cx="234" cy="22"/>
          </a:xfrm>
          <a:solidFill>
            <a:srgbClr val="FFFFFF"/>
          </a:solidFill>
        </xdr:grpSpPr>
      </xdr:grpSp>
      <xdr:grpSp>
        <xdr:nvGrpSpPr>
          <xdr:cNvPr id="152" name="Group 553"/>
          <xdr:cNvGrpSpPr>
            <a:grpSpLocks/>
          </xdr:cNvGrpSpPr>
        </xdr:nvGrpSpPr>
        <xdr:grpSpPr>
          <a:xfrm>
            <a:off x="414" y="2235"/>
            <a:ext cx="191" cy="41"/>
            <a:chOff x="414" y="2267"/>
            <a:chExt cx="191" cy="41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76200</xdr:colOff>
      <xdr:row>41</xdr:row>
      <xdr:rowOff>447675</xdr:rowOff>
    </xdr:from>
    <xdr:ext cx="1809750" cy="400050"/>
    <xdr:grpSp>
      <xdr:nvGrpSpPr>
        <xdr:cNvPr id="155" name="Group 595"/>
        <xdr:cNvGrpSpPr>
          <a:grpSpLocks/>
        </xdr:cNvGrpSpPr>
      </xdr:nvGrpSpPr>
      <xdr:grpSpPr>
        <a:xfrm>
          <a:off x="3952875" y="38319075"/>
          <a:ext cx="1809750" cy="400050"/>
          <a:chOff x="415" y="4036"/>
          <a:chExt cx="190" cy="42"/>
        </a:xfrm>
        <a:solidFill>
          <a:srgbClr val="FFFFFF"/>
        </a:solidFill>
      </xdr:grpSpPr>
    </xdr:grpSp>
    <xdr:clientData/>
  </xdr:oneCellAnchor>
  <xdr:oneCellAnchor>
    <xdr:from>
      <xdr:col>2</xdr:col>
      <xdr:colOff>76200</xdr:colOff>
      <xdr:row>14</xdr:row>
      <xdr:rowOff>257175</xdr:rowOff>
    </xdr:from>
    <xdr:ext cx="1809750" cy="390525"/>
    <xdr:grpSp>
      <xdr:nvGrpSpPr>
        <xdr:cNvPr id="160" name="Group 526"/>
        <xdr:cNvGrpSpPr>
          <a:grpSpLocks/>
        </xdr:cNvGrpSpPr>
      </xdr:nvGrpSpPr>
      <xdr:grpSpPr>
        <a:xfrm>
          <a:off x="3952875" y="6619875"/>
          <a:ext cx="1809750" cy="390525"/>
          <a:chOff x="414" y="693"/>
          <a:chExt cx="190" cy="41"/>
        </a:xfrm>
        <a:solidFill>
          <a:srgbClr val="FFFFFF"/>
        </a:solidFill>
      </xdr:grpSpPr>
    </xdr:grpSp>
    <xdr:clientData/>
  </xdr:oneCellAnchor>
  <xdr:oneCellAnchor>
    <xdr:from>
      <xdr:col>2</xdr:col>
      <xdr:colOff>76200</xdr:colOff>
      <xdr:row>19</xdr:row>
      <xdr:rowOff>190500</xdr:rowOff>
    </xdr:from>
    <xdr:ext cx="1809750" cy="390525"/>
    <xdr:grpSp>
      <xdr:nvGrpSpPr>
        <xdr:cNvPr id="165" name="Group 534"/>
        <xdr:cNvGrpSpPr>
          <a:grpSpLocks/>
        </xdr:cNvGrpSpPr>
      </xdr:nvGrpSpPr>
      <xdr:grpSpPr>
        <a:xfrm>
          <a:off x="3952875" y="11410950"/>
          <a:ext cx="1809750" cy="390525"/>
          <a:chOff x="414" y="1198"/>
          <a:chExt cx="190" cy="41"/>
        </a:xfrm>
        <a:solidFill>
          <a:srgbClr val="FFFFFF"/>
        </a:solidFill>
      </xdr:grpSpPr>
    </xdr:grpSp>
    <xdr:clientData/>
  </xdr:oneCellAnchor>
  <xdr:oneCellAnchor>
    <xdr:from>
      <xdr:col>2</xdr:col>
      <xdr:colOff>66675</xdr:colOff>
      <xdr:row>26</xdr:row>
      <xdr:rowOff>104775</xdr:rowOff>
    </xdr:from>
    <xdr:ext cx="2219325" cy="1047750"/>
    <xdr:grpSp>
      <xdr:nvGrpSpPr>
        <xdr:cNvPr id="170" name="Group 567"/>
        <xdr:cNvGrpSpPr>
          <a:grpSpLocks/>
        </xdr:cNvGrpSpPr>
      </xdr:nvGrpSpPr>
      <xdr:grpSpPr>
        <a:xfrm>
          <a:off x="3943350" y="18954750"/>
          <a:ext cx="2219325" cy="1047750"/>
          <a:chOff x="414" y="2041"/>
          <a:chExt cx="233" cy="110"/>
        </a:xfrm>
        <a:solidFill>
          <a:srgbClr val="FFFFFF"/>
        </a:solidFill>
      </xdr:grpSpPr>
      <xdr:grpSp>
        <xdr:nvGrpSpPr>
          <xdr:cNvPr id="171" name="Group 453"/>
          <xdr:cNvGrpSpPr>
            <a:grpSpLocks/>
          </xdr:cNvGrpSpPr>
        </xdr:nvGrpSpPr>
        <xdr:grpSpPr>
          <a:xfrm>
            <a:off x="414" y="2041"/>
            <a:ext cx="233" cy="22"/>
            <a:chOff x="409" y="2083"/>
            <a:chExt cx="233" cy="22"/>
          </a:xfrm>
          <a:solidFill>
            <a:srgbClr val="FFFFFF"/>
          </a:solidFill>
        </xdr:grpSpPr>
      </xdr:grpSp>
      <xdr:grpSp>
        <xdr:nvGrpSpPr>
          <xdr:cNvPr id="174" name="Group 403"/>
          <xdr:cNvGrpSpPr>
            <a:grpSpLocks/>
          </xdr:cNvGrpSpPr>
        </xdr:nvGrpSpPr>
        <xdr:grpSpPr>
          <a:xfrm>
            <a:off x="414" y="2132"/>
            <a:ext cx="205" cy="19"/>
            <a:chOff x="409" y="2180"/>
            <a:chExt cx="205" cy="22"/>
          </a:xfrm>
          <a:solidFill>
            <a:srgbClr val="FFFFFF"/>
          </a:solidFill>
        </xdr:grpSpPr>
      </xdr:grpSp>
      <xdr:grpSp>
        <xdr:nvGrpSpPr>
          <xdr:cNvPr id="177" name="Group 551"/>
          <xdr:cNvGrpSpPr>
            <a:grpSpLocks/>
          </xdr:cNvGrpSpPr>
        </xdr:nvGrpSpPr>
        <xdr:grpSpPr>
          <a:xfrm>
            <a:off x="414" y="2077"/>
            <a:ext cx="200" cy="41"/>
            <a:chOff x="414" y="2083"/>
            <a:chExt cx="200" cy="41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66675</xdr:colOff>
      <xdr:row>28</xdr:row>
      <xdr:rowOff>152400</xdr:rowOff>
    </xdr:from>
    <xdr:ext cx="2247900" cy="952500"/>
    <xdr:grpSp>
      <xdr:nvGrpSpPr>
        <xdr:cNvPr id="181" name="Group 569"/>
        <xdr:cNvGrpSpPr>
          <a:grpSpLocks/>
        </xdr:cNvGrpSpPr>
      </xdr:nvGrpSpPr>
      <xdr:grpSpPr>
        <a:xfrm>
          <a:off x="3943350" y="21536025"/>
          <a:ext cx="2247900" cy="952500"/>
          <a:chOff x="414" y="2314"/>
          <a:chExt cx="236" cy="100"/>
        </a:xfrm>
        <a:solidFill>
          <a:srgbClr val="FFFFFF"/>
        </a:solidFill>
      </xdr:grpSpPr>
      <xdr:grpSp>
        <xdr:nvGrpSpPr>
          <xdr:cNvPr id="182" name="Group 554"/>
          <xdr:cNvGrpSpPr>
            <a:grpSpLocks/>
          </xdr:cNvGrpSpPr>
        </xdr:nvGrpSpPr>
        <xdr:grpSpPr>
          <a:xfrm>
            <a:off x="414" y="2314"/>
            <a:ext cx="236" cy="42"/>
            <a:chOff x="414" y="2368"/>
            <a:chExt cx="236" cy="42"/>
          </a:xfrm>
          <a:solidFill>
            <a:srgbClr val="FFFFFF"/>
          </a:solidFill>
        </xdr:grpSpPr>
      </xdr:grpSp>
      <xdr:grpSp>
        <xdr:nvGrpSpPr>
          <xdr:cNvPr id="188" name="Group 555"/>
          <xdr:cNvGrpSpPr>
            <a:grpSpLocks/>
          </xdr:cNvGrpSpPr>
        </xdr:nvGrpSpPr>
        <xdr:grpSpPr>
          <a:xfrm>
            <a:off x="414" y="2372"/>
            <a:ext cx="190" cy="42"/>
            <a:chOff x="414" y="2434"/>
            <a:chExt cx="190" cy="42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66675</xdr:colOff>
      <xdr:row>30</xdr:row>
      <xdr:rowOff>428625</xdr:rowOff>
    </xdr:from>
    <xdr:ext cx="2247900" cy="409575"/>
    <xdr:grpSp>
      <xdr:nvGrpSpPr>
        <xdr:cNvPr id="193" name="Group 571"/>
        <xdr:cNvGrpSpPr>
          <a:grpSpLocks/>
        </xdr:cNvGrpSpPr>
      </xdr:nvGrpSpPr>
      <xdr:grpSpPr>
        <a:xfrm>
          <a:off x="3943350" y="24345900"/>
          <a:ext cx="2247900" cy="409575"/>
          <a:chOff x="414" y="2618"/>
          <a:chExt cx="236" cy="43"/>
        </a:xfrm>
        <a:solidFill>
          <a:srgbClr val="FFFFFF"/>
        </a:solidFill>
      </xdr:grpSpPr>
    </xdr:grpSp>
    <xdr:clientData/>
  </xdr:oneCellAnchor>
  <xdr:oneCellAnchor>
    <xdr:from>
      <xdr:col>2</xdr:col>
      <xdr:colOff>66675</xdr:colOff>
      <xdr:row>43</xdr:row>
      <xdr:rowOff>152400</xdr:rowOff>
    </xdr:from>
    <xdr:ext cx="1809750" cy="942975"/>
    <xdr:grpSp>
      <xdr:nvGrpSpPr>
        <xdr:cNvPr id="199" name="Group 610"/>
        <xdr:cNvGrpSpPr>
          <a:grpSpLocks/>
        </xdr:cNvGrpSpPr>
      </xdr:nvGrpSpPr>
      <xdr:grpSpPr>
        <a:xfrm>
          <a:off x="3943350" y="40557450"/>
          <a:ext cx="1809750" cy="942975"/>
          <a:chOff x="414" y="4291"/>
          <a:chExt cx="190" cy="99"/>
        </a:xfrm>
        <a:solidFill>
          <a:srgbClr val="FFFFFF"/>
        </a:solidFill>
      </xdr:grpSpPr>
      <xdr:grpSp>
        <xdr:nvGrpSpPr>
          <xdr:cNvPr id="200" name="Group 357"/>
          <xdr:cNvGrpSpPr>
            <a:grpSpLocks/>
          </xdr:cNvGrpSpPr>
        </xdr:nvGrpSpPr>
        <xdr:grpSpPr>
          <a:xfrm>
            <a:off x="414" y="4291"/>
            <a:ext cx="165" cy="22"/>
            <a:chOff x="409" y="3837"/>
            <a:chExt cx="175" cy="22"/>
          </a:xfrm>
          <a:solidFill>
            <a:srgbClr val="FFFFFF"/>
          </a:solidFill>
        </xdr:grpSpPr>
      </xdr:grpSp>
      <xdr:grpSp>
        <xdr:nvGrpSpPr>
          <xdr:cNvPr id="203" name="Group 356"/>
          <xdr:cNvGrpSpPr>
            <a:grpSpLocks/>
          </xdr:cNvGrpSpPr>
        </xdr:nvGrpSpPr>
        <xdr:grpSpPr>
          <a:xfrm>
            <a:off x="414" y="4368"/>
            <a:ext cx="166" cy="22"/>
            <a:chOff x="409" y="3872"/>
            <a:chExt cx="176" cy="22"/>
          </a:xfrm>
          <a:solidFill>
            <a:srgbClr val="FFFFFF"/>
          </a:solidFill>
        </xdr:grpSpPr>
      </xdr:grpSp>
      <xdr:grpSp>
        <xdr:nvGrpSpPr>
          <xdr:cNvPr id="206" name="Group 601"/>
          <xdr:cNvGrpSpPr>
            <a:grpSpLocks/>
          </xdr:cNvGrpSpPr>
        </xdr:nvGrpSpPr>
        <xdr:grpSpPr>
          <a:xfrm>
            <a:off x="414" y="4320"/>
            <a:ext cx="190" cy="41"/>
            <a:chOff x="414" y="4214"/>
            <a:chExt cx="190" cy="41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66675</xdr:colOff>
      <xdr:row>44</xdr:row>
      <xdr:rowOff>209550</xdr:rowOff>
    </xdr:from>
    <xdr:ext cx="1962150" cy="847725"/>
    <xdr:grpSp>
      <xdr:nvGrpSpPr>
        <xdr:cNvPr id="211" name="Group 611"/>
        <xdr:cNvGrpSpPr>
          <a:grpSpLocks/>
        </xdr:cNvGrpSpPr>
      </xdr:nvGrpSpPr>
      <xdr:grpSpPr>
        <a:xfrm>
          <a:off x="3943350" y="41881425"/>
          <a:ext cx="1962150" cy="847725"/>
          <a:chOff x="414" y="4425"/>
          <a:chExt cx="206" cy="89"/>
        </a:xfrm>
        <a:solidFill>
          <a:srgbClr val="FFFFFF"/>
        </a:solidFill>
      </xdr:grpSpPr>
      <xdr:grpSp>
        <xdr:nvGrpSpPr>
          <xdr:cNvPr id="212" name="Group 602"/>
          <xdr:cNvGrpSpPr>
            <a:grpSpLocks/>
          </xdr:cNvGrpSpPr>
        </xdr:nvGrpSpPr>
        <xdr:grpSpPr>
          <a:xfrm>
            <a:off x="414" y="4425"/>
            <a:ext cx="198" cy="41"/>
            <a:chOff x="414" y="4298"/>
            <a:chExt cx="198" cy="41"/>
          </a:xfrm>
          <a:solidFill>
            <a:srgbClr val="FFFFFF"/>
          </a:solidFill>
        </xdr:grpSpPr>
        <xdr:grpSp>
          <xdr:nvGrpSpPr>
            <xdr:cNvPr id="214" name="Group 459"/>
            <xdr:cNvGrpSpPr>
              <a:grpSpLocks/>
            </xdr:cNvGrpSpPr>
          </xdr:nvGrpSpPr>
          <xdr:grpSpPr>
            <a:xfrm>
              <a:off x="414" y="4298"/>
              <a:ext cx="198" cy="22"/>
              <a:chOff x="409" y="4059"/>
              <a:chExt cx="198" cy="22"/>
            </a:xfrm>
            <a:solidFill>
              <a:srgbClr val="FFFFFF"/>
            </a:solidFill>
          </xdr:grpSpPr>
        </xdr:grpSp>
      </xdr:grpSp>
      <xdr:grpSp>
        <xdr:nvGrpSpPr>
          <xdr:cNvPr id="218" name="Group 603"/>
          <xdr:cNvGrpSpPr>
            <a:grpSpLocks/>
          </xdr:cNvGrpSpPr>
        </xdr:nvGrpSpPr>
        <xdr:grpSpPr>
          <a:xfrm>
            <a:off x="414" y="4473"/>
            <a:ext cx="206" cy="41"/>
            <a:chOff x="414" y="4346"/>
            <a:chExt cx="206" cy="41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66675</xdr:colOff>
      <xdr:row>45</xdr:row>
      <xdr:rowOff>428625</xdr:rowOff>
    </xdr:from>
    <xdr:ext cx="1809750" cy="390525"/>
    <xdr:grpSp>
      <xdr:nvGrpSpPr>
        <xdr:cNvPr id="224" name="Group 604"/>
        <xdr:cNvGrpSpPr>
          <a:grpSpLocks/>
        </xdr:cNvGrpSpPr>
      </xdr:nvGrpSpPr>
      <xdr:grpSpPr>
        <a:xfrm>
          <a:off x="3943350" y="43367325"/>
          <a:ext cx="1809750" cy="390525"/>
          <a:chOff x="414" y="4414"/>
          <a:chExt cx="190" cy="41"/>
        </a:xfrm>
        <a:solidFill>
          <a:srgbClr val="FFFFFF"/>
        </a:solidFill>
      </xdr:grpSpPr>
    </xdr:grpSp>
    <xdr:clientData/>
  </xdr:oneCellAnchor>
  <xdr:oneCellAnchor>
    <xdr:from>
      <xdr:col>2</xdr:col>
      <xdr:colOff>66675</xdr:colOff>
      <xdr:row>47</xdr:row>
      <xdr:rowOff>190500</xdr:rowOff>
    </xdr:from>
    <xdr:ext cx="1809750" cy="933450"/>
    <xdr:grpSp>
      <xdr:nvGrpSpPr>
        <xdr:cNvPr id="229" name="Group 615"/>
        <xdr:cNvGrpSpPr>
          <a:grpSpLocks/>
        </xdr:cNvGrpSpPr>
      </xdr:nvGrpSpPr>
      <xdr:grpSpPr>
        <a:xfrm>
          <a:off x="3943350" y="45662850"/>
          <a:ext cx="1809750" cy="933450"/>
          <a:chOff x="414" y="4774"/>
          <a:chExt cx="190" cy="98"/>
        </a:xfrm>
        <a:solidFill>
          <a:srgbClr val="FFFFFF"/>
        </a:solidFill>
      </xdr:grpSpPr>
      <xdr:grpSp>
        <xdr:nvGrpSpPr>
          <xdr:cNvPr id="230" name="Group 613"/>
          <xdr:cNvGrpSpPr>
            <a:grpSpLocks/>
          </xdr:cNvGrpSpPr>
        </xdr:nvGrpSpPr>
        <xdr:grpSpPr>
          <a:xfrm>
            <a:off x="414" y="4774"/>
            <a:ext cx="190" cy="41"/>
            <a:chOff x="414" y="4774"/>
            <a:chExt cx="190" cy="41"/>
          </a:xfrm>
          <a:solidFill>
            <a:srgbClr val="FFFFFF"/>
          </a:solidFill>
        </xdr:grpSpPr>
      </xdr:grpSp>
      <xdr:grpSp>
        <xdr:nvGrpSpPr>
          <xdr:cNvPr id="235" name="Group 614"/>
          <xdr:cNvGrpSpPr>
            <a:grpSpLocks/>
          </xdr:cNvGrpSpPr>
        </xdr:nvGrpSpPr>
        <xdr:grpSpPr>
          <a:xfrm>
            <a:off x="414" y="4822"/>
            <a:ext cx="190" cy="50"/>
            <a:chOff x="414" y="4822"/>
            <a:chExt cx="190" cy="50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66675</xdr:colOff>
      <xdr:row>48</xdr:row>
      <xdr:rowOff>428625</xdr:rowOff>
    </xdr:from>
    <xdr:ext cx="1809750" cy="400050"/>
    <xdr:grpSp>
      <xdr:nvGrpSpPr>
        <xdr:cNvPr id="240" name="Group 616"/>
        <xdr:cNvGrpSpPr>
          <a:grpSpLocks/>
        </xdr:cNvGrpSpPr>
      </xdr:nvGrpSpPr>
      <xdr:grpSpPr>
        <a:xfrm>
          <a:off x="3943350" y="47167800"/>
          <a:ext cx="1809750" cy="400050"/>
          <a:chOff x="414" y="4894"/>
          <a:chExt cx="190" cy="42"/>
        </a:xfrm>
        <a:solidFill>
          <a:srgbClr val="FFFFFF"/>
        </a:solidFill>
      </xdr:grpSpPr>
    </xdr:grpSp>
    <xdr:clientData/>
  </xdr:oneCellAnchor>
  <xdr:oneCellAnchor>
    <xdr:from>
      <xdr:col>2</xdr:col>
      <xdr:colOff>66675</xdr:colOff>
      <xdr:row>49</xdr:row>
      <xdr:rowOff>200025</xdr:rowOff>
    </xdr:from>
    <xdr:ext cx="2257425" cy="876300"/>
    <xdr:grpSp>
      <xdr:nvGrpSpPr>
        <xdr:cNvPr id="245" name="Group 619"/>
        <xdr:cNvGrpSpPr>
          <a:grpSpLocks/>
        </xdr:cNvGrpSpPr>
      </xdr:nvGrpSpPr>
      <xdr:grpSpPr>
        <a:xfrm>
          <a:off x="3943350" y="48206025"/>
          <a:ext cx="2257425" cy="876300"/>
          <a:chOff x="414" y="4971"/>
          <a:chExt cx="237" cy="92"/>
        </a:xfrm>
        <a:solidFill>
          <a:srgbClr val="FFFFFF"/>
        </a:solidFill>
      </xdr:grpSpPr>
      <xdr:grpSp>
        <xdr:nvGrpSpPr>
          <xdr:cNvPr id="246" name="Group 618"/>
          <xdr:cNvGrpSpPr>
            <a:grpSpLocks/>
          </xdr:cNvGrpSpPr>
        </xdr:nvGrpSpPr>
        <xdr:grpSpPr>
          <a:xfrm>
            <a:off x="414" y="5022"/>
            <a:ext cx="237" cy="41"/>
            <a:chOff x="414" y="5022"/>
            <a:chExt cx="237" cy="41"/>
          </a:xfrm>
          <a:solidFill>
            <a:srgbClr val="FFFFFF"/>
          </a:solidFill>
        </xdr:grpSpPr>
      </xdr:grpSp>
      <xdr:grpSp>
        <xdr:nvGrpSpPr>
          <xdr:cNvPr id="249" name="Group 617"/>
          <xdr:cNvGrpSpPr>
            <a:grpSpLocks/>
          </xdr:cNvGrpSpPr>
        </xdr:nvGrpSpPr>
        <xdr:grpSpPr>
          <a:xfrm>
            <a:off x="414" y="4971"/>
            <a:ext cx="190" cy="41"/>
            <a:chOff x="414" y="4971"/>
            <a:chExt cx="190" cy="41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76200</xdr:colOff>
      <xdr:row>18</xdr:row>
      <xdr:rowOff>66675</xdr:rowOff>
    </xdr:from>
    <xdr:ext cx="2190750" cy="895350"/>
    <xdr:grpSp>
      <xdr:nvGrpSpPr>
        <xdr:cNvPr id="254" name="Group 533"/>
        <xdr:cNvGrpSpPr>
          <a:grpSpLocks/>
        </xdr:cNvGrpSpPr>
      </xdr:nvGrpSpPr>
      <xdr:grpSpPr>
        <a:xfrm>
          <a:off x="3952875" y="10258425"/>
          <a:ext cx="2190750" cy="895350"/>
          <a:chOff x="413" y="1078"/>
          <a:chExt cx="230" cy="94"/>
        </a:xfrm>
        <a:solidFill>
          <a:srgbClr val="FFFFFF"/>
        </a:solidFill>
      </xdr:grpSpPr>
      <xdr:grpSp>
        <xdr:nvGrpSpPr>
          <xdr:cNvPr id="255" name="Group 530"/>
          <xdr:cNvGrpSpPr>
            <a:grpSpLocks/>
          </xdr:cNvGrpSpPr>
        </xdr:nvGrpSpPr>
        <xdr:grpSpPr>
          <a:xfrm>
            <a:off x="413" y="1078"/>
            <a:ext cx="176" cy="23"/>
            <a:chOff x="413" y="1075"/>
            <a:chExt cx="176" cy="23"/>
          </a:xfrm>
          <a:solidFill>
            <a:srgbClr val="FFFFFF"/>
          </a:solidFill>
        </xdr:grpSpPr>
      </xdr:grpSp>
      <xdr:grpSp>
        <xdr:nvGrpSpPr>
          <xdr:cNvPr id="258" name="Group 532"/>
          <xdr:cNvGrpSpPr>
            <a:grpSpLocks/>
          </xdr:cNvGrpSpPr>
        </xdr:nvGrpSpPr>
        <xdr:grpSpPr>
          <a:xfrm>
            <a:off x="413" y="1150"/>
            <a:ext cx="230" cy="22"/>
            <a:chOff x="413" y="1152"/>
            <a:chExt cx="230" cy="22"/>
          </a:xfrm>
          <a:solidFill>
            <a:srgbClr val="FFFFFF"/>
          </a:solidFill>
        </xdr:grpSpPr>
      </xdr:grpSp>
      <xdr:grpSp>
        <xdr:nvGrpSpPr>
          <xdr:cNvPr id="261" name="Group 531"/>
          <xdr:cNvGrpSpPr>
            <a:grpSpLocks/>
          </xdr:cNvGrpSpPr>
        </xdr:nvGrpSpPr>
        <xdr:grpSpPr>
          <a:xfrm>
            <a:off x="413" y="1105"/>
            <a:ext cx="224" cy="42"/>
            <a:chOff x="413" y="1105"/>
            <a:chExt cx="224" cy="42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66675</xdr:colOff>
      <xdr:row>29</xdr:row>
      <xdr:rowOff>171450</xdr:rowOff>
    </xdr:from>
    <xdr:ext cx="2257425" cy="933450"/>
    <xdr:grpSp>
      <xdr:nvGrpSpPr>
        <xdr:cNvPr id="265" name="Group 570"/>
        <xdr:cNvGrpSpPr>
          <a:grpSpLocks/>
        </xdr:cNvGrpSpPr>
      </xdr:nvGrpSpPr>
      <xdr:grpSpPr>
        <a:xfrm>
          <a:off x="3943350" y="22821900"/>
          <a:ext cx="2257425" cy="933450"/>
          <a:chOff x="414" y="2451"/>
          <a:chExt cx="237" cy="98"/>
        </a:xfrm>
        <a:solidFill>
          <a:srgbClr val="FFFFFF"/>
        </a:solidFill>
      </xdr:grpSpPr>
      <xdr:grpSp>
        <xdr:nvGrpSpPr>
          <xdr:cNvPr id="266" name="Group 565"/>
          <xdr:cNvGrpSpPr>
            <a:grpSpLocks/>
          </xdr:cNvGrpSpPr>
        </xdr:nvGrpSpPr>
        <xdr:grpSpPr>
          <a:xfrm>
            <a:off x="414" y="2508"/>
            <a:ext cx="237" cy="41"/>
            <a:chOff x="414" y="2593"/>
            <a:chExt cx="237" cy="41"/>
          </a:xfrm>
          <a:solidFill>
            <a:srgbClr val="FFFFFF"/>
          </a:solidFill>
        </xdr:grpSpPr>
      </xdr:grpSp>
      <xdr:grpSp>
        <xdr:nvGrpSpPr>
          <xdr:cNvPr id="269" name="Group 566"/>
          <xdr:cNvGrpSpPr>
            <a:grpSpLocks/>
          </xdr:cNvGrpSpPr>
        </xdr:nvGrpSpPr>
        <xdr:grpSpPr>
          <a:xfrm>
            <a:off x="414" y="2451"/>
            <a:ext cx="236" cy="42"/>
            <a:chOff x="414" y="2532"/>
            <a:chExt cx="236" cy="42"/>
          </a:xfrm>
          <a:solidFill>
            <a:srgbClr val="FFFFFF"/>
          </a:solidFill>
        </xdr:grpSpPr>
      </xdr:grpSp>
    </xdr:grpSp>
    <xdr:clientData/>
  </xdr:oneCellAnchor>
  <xdr:oneCellAnchor>
    <xdr:from>
      <xdr:col>2</xdr:col>
      <xdr:colOff>66675</xdr:colOff>
      <xdr:row>32</xdr:row>
      <xdr:rowOff>438150</xdr:rowOff>
    </xdr:from>
    <xdr:ext cx="704850" cy="400050"/>
    <xdr:grpSp>
      <xdr:nvGrpSpPr>
        <xdr:cNvPr id="275" name="Group 576"/>
        <xdr:cNvGrpSpPr>
          <a:grpSpLocks/>
        </xdr:cNvGrpSpPr>
      </xdr:nvGrpSpPr>
      <xdr:grpSpPr>
        <a:xfrm>
          <a:off x="3943350" y="26889075"/>
          <a:ext cx="704850" cy="400050"/>
          <a:chOff x="414" y="2863"/>
          <a:chExt cx="74" cy="42"/>
        </a:xfrm>
        <a:solidFill>
          <a:srgbClr val="FFFFFF"/>
        </a:solidFill>
      </xdr:grpSpPr>
    </xdr:grpSp>
    <xdr:clientData/>
  </xdr:oneCellAnchor>
  <xdr:twoCellAnchor>
    <xdr:from>
      <xdr:col>2</xdr:col>
      <xdr:colOff>66675</xdr:colOff>
      <xdr:row>36</xdr:row>
      <xdr:rowOff>123825</xdr:rowOff>
    </xdr:from>
    <xdr:to>
      <xdr:col>3</xdr:col>
      <xdr:colOff>1438275</xdr:colOff>
      <xdr:row>36</xdr:row>
      <xdr:rowOff>495300</xdr:rowOff>
    </xdr:to>
    <xdr:grpSp>
      <xdr:nvGrpSpPr>
        <xdr:cNvPr id="278" name="Group 580"/>
        <xdr:cNvGrpSpPr>
          <a:grpSpLocks/>
        </xdr:cNvGrpSpPr>
      </xdr:nvGrpSpPr>
      <xdr:grpSpPr>
        <a:xfrm>
          <a:off x="3943350" y="31003875"/>
          <a:ext cx="1819275" cy="371475"/>
          <a:chOff x="413" y="1973"/>
          <a:chExt cx="191" cy="40"/>
        </a:xfrm>
        <a:solidFill>
          <a:srgbClr val="FFFFFF"/>
        </a:solidFill>
      </xdr:grpSpPr>
    </xdr:grpSp>
    <xdr:clientData/>
  </xdr:twoCellAnchor>
  <xdr:twoCellAnchor>
    <xdr:from>
      <xdr:col>2</xdr:col>
      <xdr:colOff>66675</xdr:colOff>
      <xdr:row>35</xdr:row>
      <xdr:rowOff>123825</xdr:rowOff>
    </xdr:from>
    <xdr:to>
      <xdr:col>3</xdr:col>
      <xdr:colOff>1247775</xdr:colOff>
      <xdr:row>35</xdr:row>
      <xdr:rowOff>495300</xdr:rowOff>
    </xdr:to>
    <xdr:grpSp>
      <xdr:nvGrpSpPr>
        <xdr:cNvPr id="281" name="Group 583"/>
        <xdr:cNvGrpSpPr>
          <a:grpSpLocks/>
        </xdr:cNvGrpSpPr>
      </xdr:nvGrpSpPr>
      <xdr:grpSpPr>
        <a:xfrm>
          <a:off x="3943350" y="30375225"/>
          <a:ext cx="1628775" cy="371475"/>
          <a:chOff x="413" y="1931"/>
          <a:chExt cx="171" cy="40"/>
        </a:xfrm>
        <a:solidFill>
          <a:srgbClr val="FFFFFF"/>
        </a:solidFill>
      </xdr:grpSpPr>
    </xdr:grpSp>
    <xdr:clientData/>
  </xdr:twoCellAnchor>
  <xdr:oneCellAnchor>
    <xdr:from>
      <xdr:col>2</xdr:col>
      <xdr:colOff>76200</xdr:colOff>
      <xdr:row>42</xdr:row>
      <xdr:rowOff>447675</xdr:rowOff>
    </xdr:from>
    <xdr:ext cx="1809750" cy="400050"/>
    <xdr:grpSp>
      <xdr:nvGrpSpPr>
        <xdr:cNvPr id="285" name="Group 605"/>
        <xdr:cNvGrpSpPr>
          <a:grpSpLocks/>
        </xdr:cNvGrpSpPr>
      </xdr:nvGrpSpPr>
      <xdr:grpSpPr>
        <a:xfrm>
          <a:off x="3952875" y="39585900"/>
          <a:ext cx="1809750" cy="400050"/>
          <a:chOff x="415" y="4036"/>
          <a:chExt cx="190" cy="42"/>
        </a:xfrm>
        <a:solidFill>
          <a:srgbClr val="FFFFFF"/>
        </a:solidFill>
      </xdr:grpSpPr>
    </xdr:grpSp>
    <xdr:clientData/>
  </xdr:oneCellAnchor>
  <xdr:oneCellAnchor>
    <xdr:from>
      <xdr:col>2</xdr:col>
      <xdr:colOff>66675</xdr:colOff>
      <xdr:row>51</xdr:row>
      <xdr:rowOff>114300</xdr:rowOff>
    </xdr:from>
    <xdr:ext cx="1819275" cy="409575"/>
    <xdr:grpSp>
      <xdr:nvGrpSpPr>
        <xdr:cNvPr id="290" name="Group 629"/>
        <xdr:cNvGrpSpPr>
          <a:grpSpLocks/>
        </xdr:cNvGrpSpPr>
      </xdr:nvGrpSpPr>
      <xdr:grpSpPr>
        <a:xfrm>
          <a:off x="3943350" y="50015775"/>
          <a:ext cx="1819275" cy="409575"/>
          <a:chOff x="414" y="5294"/>
          <a:chExt cx="191" cy="43"/>
        </a:xfrm>
        <a:solidFill>
          <a:srgbClr val="FFFFFF"/>
        </a:solidFill>
      </xdr:grpSpPr>
    </xdr:grpSp>
    <xdr:clientData/>
  </xdr:oneCellAnchor>
  <xdr:oneCellAnchor>
    <xdr:from>
      <xdr:col>2</xdr:col>
      <xdr:colOff>66675</xdr:colOff>
      <xdr:row>50</xdr:row>
      <xdr:rowOff>114300</xdr:rowOff>
    </xdr:from>
    <xdr:ext cx="1609725" cy="400050"/>
    <xdr:grpSp>
      <xdr:nvGrpSpPr>
        <xdr:cNvPr id="293" name="Group 628"/>
        <xdr:cNvGrpSpPr>
          <a:grpSpLocks/>
        </xdr:cNvGrpSpPr>
      </xdr:nvGrpSpPr>
      <xdr:grpSpPr>
        <a:xfrm>
          <a:off x="3943350" y="49387125"/>
          <a:ext cx="1609725" cy="400050"/>
          <a:chOff x="414" y="5224"/>
          <a:chExt cx="169" cy="42"/>
        </a:xfrm>
        <a:solidFill>
          <a:srgbClr val="FFFFFF"/>
        </a:solidFill>
      </xdr:grpSpPr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1</xdr:row>
      <xdr:rowOff>57150</xdr:rowOff>
    </xdr:from>
    <xdr:ext cx="904875" cy="209550"/>
    <xdr:grpSp>
      <xdr:nvGrpSpPr>
        <xdr:cNvPr id="1" name="Group 8"/>
        <xdr:cNvGrpSpPr>
          <a:grpSpLocks/>
        </xdr:cNvGrpSpPr>
      </xdr:nvGrpSpPr>
      <xdr:grpSpPr>
        <a:xfrm>
          <a:off x="7067550" y="561975"/>
          <a:ext cx="904875" cy="209550"/>
          <a:chOff x="727" y="59"/>
          <a:chExt cx="95" cy="22"/>
        </a:xfrm>
        <a:solidFill>
          <a:srgbClr val="FFFFFF"/>
        </a:solidFill>
      </xdr:grpSpPr>
    </xdr:grpSp>
    <xdr:clientData/>
  </xdr:oneCellAnchor>
  <xdr:oneCellAnchor>
    <xdr:from>
      <xdr:col>5</xdr:col>
      <xdr:colOff>276225</xdr:colOff>
      <xdr:row>2</xdr:row>
      <xdr:rowOff>57150</xdr:rowOff>
    </xdr:from>
    <xdr:ext cx="904875" cy="209550"/>
    <xdr:grpSp>
      <xdr:nvGrpSpPr>
        <xdr:cNvPr id="4" name="Group 9"/>
        <xdr:cNvGrpSpPr>
          <a:grpSpLocks/>
        </xdr:cNvGrpSpPr>
      </xdr:nvGrpSpPr>
      <xdr:grpSpPr>
        <a:xfrm>
          <a:off x="7067550" y="866775"/>
          <a:ext cx="904875" cy="209550"/>
          <a:chOff x="727" y="59"/>
          <a:chExt cx="95" cy="22"/>
        </a:xfrm>
        <a:solidFill>
          <a:srgbClr val="FFFFFF"/>
        </a:solidFill>
      </xdr:grpSpPr>
    </xdr:grpSp>
    <xdr:clientData/>
  </xdr:oneCellAnchor>
  <xdr:oneCellAnchor>
    <xdr:from>
      <xdr:col>5</xdr:col>
      <xdr:colOff>276225</xdr:colOff>
      <xdr:row>3</xdr:row>
      <xdr:rowOff>57150</xdr:rowOff>
    </xdr:from>
    <xdr:ext cx="904875" cy="209550"/>
    <xdr:grpSp>
      <xdr:nvGrpSpPr>
        <xdr:cNvPr id="7" name="Group 12"/>
        <xdr:cNvGrpSpPr>
          <a:grpSpLocks/>
        </xdr:cNvGrpSpPr>
      </xdr:nvGrpSpPr>
      <xdr:grpSpPr>
        <a:xfrm>
          <a:off x="7067550" y="1171575"/>
          <a:ext cx="904875" cy="209550"/>
          <a:chOff x="727" y="59"/>
          <a:chExt cx="95" cy="22"/>
        </a:xfrm>
        <a:solidFill>
          <a:srgbClr val="FFFFFF"/>
        </a:solidFill>
      </xdr:grpSpPr>
    </xdr:grpSp>
    <xdr:clientData/>
  </xdr:oneCellAnchor>
  <xdr:oneCellAnchor>
    <xdr:from>
      <xdr:col>5</xdr:col>
      <xdr:colOff>276225</xdr:colOff>
      <xdr:row>4</xdr:row>
      <xdr:rowOff>57150</xdr:rowOff>
    </xdr:from>
    <xdr:ext cx="904875" cy="209550"/>
    <xdr:grpSp>
      <xdr:nvGrpSpPr>
        <xdr:cNvPr id="10" name="Group 15"/>
        <xdr:cNvGrpSpPr>
          <a:grpSpLocks/>
        </xdr:cNvGrpSpPr>
      </xdr:nvGrpSpPr>
      <xdr:grpSpPr>
        <a:xfrm>
          <a:off x="7067550" y="1476375"/>
          <a:ext cx="904875" cy="209550"/>
          <a:chOff x="727" y="59"/>
          <a:chExt cx="95" cy="22"/>
        </a:xfrm>
        <a:solidFill>
          <a:srgbClr val="FFFFFF"/>
        </a:solidFill>
      </xdr:grpSpPr>
    </xdr:grpSp>
    <xdr:clientData/>
  </xdr:oneCellAnchor>
  <xdr:oneCellAnchor>
    <xdr:from>
      <xdr:col>5</xdr:col>
      <xdr:colOff>276225</xdr:colOff>
      <xdr:row>5</xdr:row>
      <xdr:rowOff>57150</xdr:rowOff>
    </xdr:from>
    <xdr:ext cx="904875" cy="209550"/>
    <xdr:grpSp>
      <xdr:nvGrpSpPr>
        <xdr:cNvPr id="13" name="Group 18"/>
        <xdr:cNvGrpSpPr>
          <a:grpSpLocks/>
        </xdr:cNvGrpSpPr>
      </xdr:nvGrpSpPr>
      <xdr:grpSpPr>
        <a:xfrm>
          <a:off x="7067550" y="1781175"/>
          <a:ext cx="904875" cy="209550"/>
          <a:chOff x="727" y="59"/>
          <a:chExt cx="95" cy="22"/>
        </a:xfrm>
        <a:solidFill>
          <a:srgbClr val="FFFFFF"/>
        </a:solidFill>
      </xdr:grpSpPr>
    </xdr:grpSp>
    <xdr:clientData/>
  </xdr:oneCellAnchor>
  <xdr:oneCellAnchor>
    <xdr:from>
      <xdr:col>5</xdr:col>
      <xdr:colOff>276225</xdr:colOff>
      <xdr:row>6</xdr:row>
      <xdr:rowOff>57150</xdr:rowOff>
    </xdr:from>
    <xdr:ext cx="904875" cy="209550"/>
    <xdr:grpSp>
      <xdr:nvGrpSpPr>
        <xdr:cNvPr id="16" name="Group 21"/>
        <xdr:cNvGrpSpPr>
          <a:grpSpLocks/>
        </xdr:cNvGrpSpPr>
      </xdr:nvGrpSpPr>
      <xdr:grpSpPr>
        <a:xfrm>
          <a:off x="7067550" y="2085975"/>
          <a:ext cx="904875" cy="209550"/>
          <a:chOff x="727" y="59"/>
          <a:chExt cx="95" cy="22"/>
        </a:xfrm>
        <a:solidFill>
          <a:srgbClr val="FFFFFF"/>
        </a:solidFill>
      </xdr:grpSpPr>
    </xdr:grpSp>
    <xdr:clientData/>
  </xdr:oneCellAnchor>
  <xdr:oneCellAnchor>
    <xdr:from>
      <xdr:col>5</xdr:col>
      <xdr:colOff>276225</xdr:colOff>
      <xdr:row>7</xdr:row>
      <xdr:rowOff>57150</xdr:rowOff>
    </xdr:from>
    <xdr:ext cx="904875" cy="209550"/>
    <xdr:grpSp>
      <xdr:nvGrpSpPr>
        <xdr:cNvPr id="19" name="Group 24"/>
        <xdr:cNvGrpSpPr>
          <a:grpSpLocks/>
        </xdr:cNvGrpSpPr>
      </xdr:nvGrpSpPr>
      <xdr:grpSpPr>
        <a:xfrm>
          <a:off x="7067550" y="2390775"/>
          <a:ext cx="904875" cy="209550"/>
          <a:chOff x="727" y="59"/>
          <a:chExt cx="95" cy="22"/>
        </a:xfrm>
        <a:solidFill>
          <a:srgbClr val="FFFFFF"/>
        </a:solidFill>
      </xdr:grpSpPr>
    </xdr:grpSp>
    <xdr:clientData/>
  </xdr:oneCellAnchor>
  <xdr:oneCellAnchor>
    <xdr:from>
      <xdr:col>5</xdr:col>
      <xdr:colOff>276225</xdr:colOff>
      <xdr:row>8</xdr:row>
      <xdr:rowOff>57150</xdr:rowOff>
    </xdr:from>
    <xdr:ext cx="904875" cy="209550"/>
    <xdr:grpSp>
      <xdr:nvGrpSpPr>
        <xdr:cNvPr id="22" name="Group 27"/>
        <xdr:cNvGrpSpPr>
          <a:grpSpLocks/>
        </xdr:cNvGrpSpPr>
      </xdr:nvGrpSpPr>
      <xdr:grpSpPr>
        <a:xfrm>
          <a:off x="7067550" y="2695575"/>
          <a:ext cx="904875" cy="209550"/>
          <a:chOff x="727" y="59"/>
          <a:chExt cx="95" cy="22"/>
        </a:xfrm>
        <a:solidFill>
          <a:srgbClr val="FFFFFF"/>
        </a:solidFill>
      </xdr:grpSpPr>
    </xdr:grpSp>
    <xdr:clientData/>
  </xdr:oneCellAnchor>
  <xdr:oneCellAnchor>
    <xdr:from>
      <xdr:col>5</xdr:col>
      <xdr:colOff>276225</xdr:colOff>
      <xdr:row>9</xdr:row>
      <xdr:rowOff>57150</xdr:rowOff>
    </xdr:from>
    <xdr:ext cx="904875" cy="209550"/>
    <xdr:grpSp>
      <xdr:nvGrpSpPr>
        <xdr:cNvPr id="25" name="Group 30"/>
        <xdr:cNvGrpSpPr>
          <a:grpSpLocks/>
        </xdr:cNvGrpSpPr>
      </xdr:nvGrpSpPr>
      <xdr:grpSpPr>
        <a:xfrm>
          <a:off x="7067550" y="3000375"/>
          <a:ext cx="904875" cy="209550"/>
          <a:chOff x="727" y="59"/>
          <a:chExt cx="95" cy="22"/>
        </a:xfrm>
        <a:solidFill>
          <a:srgbClr val="FFFFFF"/>
        </a:solidFill>
      </xdr:grpSpPr>
    </xdr:grpSp>
    <xdr:clientData/>
  </xdr:oneCellAnchor>
  <xdr:oneCellAnchor>
    <xdr:from>
      <xdr:col>5</xdr:col>
      <xdr:colOff>276225</xdr:colOff>
      <xdr:row>10</xdr:row>
      <xdr:rowOff>57150</xdr:rowOff>
    </xdr:from>
    <xdr:ext cx="904875" cy="209550"/>
    <xdr:grpSp>
      <xdr:nvGrpSpPr>
        <xdr:cNvPr id="28" name="Group 33"/>
        <xdr:cNvGrpSpPr>
          <a:grpSpLocks/>
        </xdr:cNvGrpSpPr>
      </xdr:nvGrpSpPr>
      <xdr:grpSpPr>
        <a:xfrm>
          <a:off x="7067550" y="3305175"/>
          <a:ext cx="904875" cy="209550"/>
          <a:chOff x="727" y="59"/>
          <a:chExt cx="95" cy="22"/>
        </a:xfrm>
        <a:solidFill>
          <a:srgbClr val="FFFFFF"/>
        </a:solidFill>
      </xdr:grpSpPr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F6"/>
  <sheetViews>
    <sheetView zoomScale="90" zoomScaleNormal="90" zoomScalePageLayoutView="0" workbookViewId="0" topLeftCell="A1">
      <selection activeCell="D16" sqref="D16"/>
    </sheetView>
  </sheetViews>
  <sheetFormatPr defaultColWidth="9.00390625" defaultRowHeight="16.5"/>
  <cols>
    <col min="1" max="6" width="21.625" style="1" customWidth="1"/>
    <col min="7" max="16384" width="9.00390625" style="1" customWidth="1"/>
  </cols>
  <sheetData>
    <row r="1" spans="1:6" ht="30" customHeight="1">
      <c r="A1" s="226" t="s">
        <v>110</v>
      </c>
      <c r="B1" s="226"/>
      <c r="C1" s="226"/>
      <c r="D1" s="226"/>
      <c r="E1" s="226"/>
      <c r="F1" s="226"/>
    </row>
    <row r="2" spans="1:6" ht="30" customHeight="1">
      <c r="A2" s="226" t="s">
        <v>108</v>
      </c>
      <c r="B2" s="226"/>
      <c r="C2" s="226"/>
      <c r="D2" s="226"/>
      <c r="E2" s="226"/>
      <c r="F2" s="226"/>
    </row>
    <row r="3" spans="1:6" s="28" customFormat="1" ht="24.75" customHeight="1">
      <c r="A3" s="227" t="s">
        <v>46</v>
      </c>
      <c r="B3" s="228"/>
      <c r="C3" s="228"/>
      <c r="D3" s="228"/>
      <c r="E3" s="228"/>
      <c r="F3" s="229"/>
    </row>
    <row r="4" spans="1:6" s="28" customFormat="1" ht="24.75" customHeight="1">
      <c r="A4" s="230" t="s">
        <v>47</v>
      </c>
      <c r="B4" s="231"/>
      <c r="C4" s="231"/>
      <c r="D4" s="231"/>
      <c r="E4" s="231"/>
      <c r="F4" s="232"/>
    </row>
    <row r="5" spans="1:6" ht="24.75" customHeight="1">
      <c r="A5" s="223" t="s">
        <v>111</v>
      </c>
      <c r="B5" s="224"/>
      <c r="C5" s="224"/>
      <c r="D5" s="224"/>
      <c r="E5" s="224"/>
      <c r="F5" s="225"/>
    </row>
    <row r="6" spans="1:6" ht="24.75" customHeight="1">
      <c r="A6" s="223" t="s">
        <v>109</v>
      </c>
      <c r="B6" s="224"/>
      <c r="C6" s="224"/>
      <c r="D6" s="224"/>
      <c r="E6" s="224"/>
      <c r="F6" s="225"/>
    </row>
  </sheetData>
  <sheetProtection/>
  <mergeCells count="6">
    <mergeCell ref="A5:F5"/>
    <mergeCell ref="A6:F6"/>
    <mergeCell ref="A1:F1"/>
    <mergeCell ref="A2:F2"/>
    <mergeCell ref="A3:F3"/>
    <mergeCell ref="A4:F4"/>
  </mergeCells>
  <printOptions horizontalCentered="1" verticalCentered="1"/>
  <pageMargins left="0.5905511811023623" right="0.5905511811023623" top="0.984251968503937" bottom="0.984251968503937" header="0.3937007874015748" footer="0.3937007874015748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I14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6.5"/>
  <cols>
    <col min="1" max="1" width="12.625" style="63" customWidth="1"/>
    <col min="2" max="2" width="21.625" style="17" customWidth="1"/>
    <col min="3" max="4" width="13.625" style="17" customWidth="1"/>
    <col min="5" max="7" width="13.625" style="63" customWidth="1"/>
    <col min="8" max="8" width="13.625" style="17" customWidth="1"/>
    <col min="9" max="9" width="20.50390625" style="17" customWidth="1"/>
    <col min="10" max="16384" width="9.00390625" style="17" customWidth="1"/>
  </cols>
  <sheetData>
    <row r="1" spans="1:9" s="63" customFormat="1" ht="27.75" customHeight="1" thickTop="1">
      <c r="A1" s="40" t="s">
        <v>58</v>
      </c>
      <c r="B1" s="181" t="s">
        <v>264</v>
      </c>
      <c r="C1" s="41" t="s">
        <v>265</v>
      </c>
      <c r="D1" s="148" t="s">
        <v>267</v>
      </c>
      <c r="E1" s="148" t="s">
        <v>299</v>
      </c>
      <c r="F1" s="148" t="s">
        <v>300</v>
      </c>
      <c r="G1" s="148" t="s">
        <v>301</v>
      </c>
      <c r="H1" s="148" t="s">
        <v>302</v>
      </c>
      <c r="I1" s="198" t="s">
        <v>328</v>
      </c>
    </row>
    <row r="2" spans="1:9" ht="66">
      <c r="A2" s="179" t="s">
        <v>271</v>
      </c>
      <c r="B2" s="166" t="s">
        <v>305</v>
      </c>
      <c r="C2" s="167" t="s">
        <v>272</v>
      </c>
      <c r="D2" s="174" t="s">
        <v>270</v>
      </c>
      <c r="E2" s="174">
        <v>250000</v>
      </c>
      <c r="F2" s="188">
        <v>8</v>
      </c>
      <c r="G2" s="188">
        <v>6</v>
      </c>
      <c r="H2" s="188">
        <v>3</v>
      </c>
      <c r="I2" s="180" t="s">
        <v>329</v>
      </c>
    </row>
    <row r="3" spans="1:9" ht="33">
      <c r="A3" s="164" t="s">
        <v>273</v>
      </c>
      <c r="B3" s="168" t="s">
        <v>274</v>
      </c>
      <c r="C3" s="169" t="s">
        <v>306</v>
      </c>
      <c r="D3" s="175" t="s">
        <v>269</v>
      </c>
      <c r="E3" s="175">
        <v>300000</v>
      </c>
      <c r="F3" s="189">
        <v>9</v>
      </c>
      <c r="G3" s="189">
        <v>2</v>
      </c>
      <c r="H3" s="189">
        <v>7</v>
      </c>
      <c r="I3" s="170" t="s">
        <v>330</v>
      </c>
    </row>
    <row r="4" spans="1:9" ht="16.5">
      <c r="A4" s="164" t="s">
        <v>275</v>
      </c>
      <c r="B4" s="168" t="s">
        <v>307</v>
      </c>
      <c r="C4" s="169" t="s">
        <v>308</v>
      </c>
      <c r="D4" s="175" t="s">
        <v>303</v>
      </c>
      <c r="E4" s="175">
        <v>150000</v>
      </c>
      <c r="F4" s="189">
        <v>11</v>
      </c>
      <c r="G4" s="189">
        <v>0</v>
      </c>
      <c r="H4" s="189">
        <v>11</v>
      </c>
      <c r="I4" s="170"/>
    </row>
    <row r="5" spans="1:9" ht="33">
      <c r="A5" s="164" t="s">
        <v>309</v>
      </c>
      <c r="B5" s="168" t="s">
        <v>310</v>
      </c>
      <c r="C5" s="169" t="s">
        <v>311</v>
      </c>
      <c r="D5" s="175" t="s">
        <v>304</v>
      </c>
      <c r="E5" s="175">
        <v>200000</v>
      </c>
      <c r="F5" s="189">
        <v>10</v>
      </c>
      <c r="G5" s="189">
        <v>2</v>
      </c>
      <c r="H5" s="189">
        <v>10</v>
      </c>
      <c r="I5" s="170" t="s">
        <v>330</v>
      </c>
    </row>
    <row r="6" spans="1:9" ht="15.75">
      <c r="A6" s="164"/>
      <c r="B6" s="168"/>
      <c r="C6" s="169"/>
      <c r="D6" s="175"/>
      <c r="E6" s="175"/>
      <c r="F6" s="189"/>
      <c r="G6" s="189"/>
      <c r="H6" s="189"/>
      <c r="I6" s="170"/>
    </row>
    <row r="7" spans="1:9" ht="15.75">
      <c r="A7" s="164"/>
      <c r="B7" s="168"/>
      <c r="C7" s="169"/>
      <c r="D7" s="175"/>
      <c r="E7" s="175"/>
      <c r="F7" s="189"/>
      <c r="G7" s="189"/>
      <c r="H7" s="189"/>
      <c r="I7" s="170"/>
    </row>
    <row r="8" spans="1:9" ht="15.75">
      <c r="A8" s="164"/>
      <c r="B8" s="168"/>
      <c r="C8" s="169"/>
      <c r="D8" s="175"/>
      <c r="E8" s="175"/>
      <c r="F8" s="189"/>
      <c r="G8" s="189"/>
      <c r="H8" s="189"/>
      <c r="I8" s="170"/>
    </row>
    <row r="9" spans="1:9" ht="15.75">
      <c r="A9" s="164"/>
      <c r="B9" s="168"/>
      <c r="C9" s="169"/>
      <c r="D9" s="175"/>
      <c r="E9" s="175"/>
      <c r="F9" s="189"/>
      <c r="G9" s="189"/>
      <c r="H9" s="189"/>
      <c r="I9" s="170"/>
    </row>
    <row r="10" spans="1:9" ht="15.75">
      <c r="A10" s="164"/>
      <c r="B10" s="168"/>
      <c r="C10" s="169"/>
      <c r="D10" s="175"/>
      <c r="E10" s="175"/>
      <c r="F10" s="189"/>
      <c r="G10" s="189"/>
      <c r="H10" s="189"/>
      <c r="I10" s="170"/>
    </row>
    <row r="11" spans="1:9" ht="16.5" thickBot="1">
      <c r="A11" s="165"/>
      <c r="B11" s="171"/>
      <c r="C11" s="172"/>
      <c r="D11" s="176"/>
      <c r="E11" s="176"/>
      <c r="F11" s="190"/>
      <c r="G11" s="190"/>
      <c r="H11" s="190"/>
      <c r="I11" s="173"/>
    </row>
    <row r="12" ht="16.5" thickTop="1"/>
    <row r="13" spans="1:9" ht="15.75">
      <c r="A13" s="178" t="s">
        <v>298</v>
      </c>
      <c r="B13" s="65"/>
      <c r="C13" s="36"/>
      <c r="D13" s="36"/>
      <c r="E13" s="36"/>
      <c r="F13" s="36"/>
      <c r="G13" s="36"/>
      <c r="H13" s="36"/>
      <c r="I13" s="36"/>
    </row>
    <row r="14" ht="15.75">
      <c r="A14" s="178" t="s">
        <v>327</v>
      </c>
    </row>
  </sheetData>
  <sheetProtection/>
  <printOptions horizontalCentered="1"/>
  <pageMargins left="0.35433070866141736" right="0.35433070866141736" top="0.7874015748031497" bottom="0.7874015748031497" header="0.3937007874015748" footer="0.3937007874015748"/>
  <pageSetup horizontalDpi="600" verticalDpi="600" orientation="landscape" paperSize="9" r:id="rId1"/>
  <headerFooter alignWithMargins="0">
    <oddHeader>&amp;C&amp;"華康粗圓體,標準"&amp;14【附件七】９９年度接受獎補助款薪資補助教師彙整表（含現有及新聘教師）</oddHeader>
    <oddFooter>&amp;C&amp;11學校自評表(附件七)接受薪資補助教師彙整表&amp;"Times New Roman,標準"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V39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6" sqref="A16:IV16"/>
    </sheetView>
  </sheetViews>
  <sheetFormatPr defaultColWidth="9.00390625" defaultRowHeight="16.5"/>
  <cols>
    <col min="1" max="1" width="11.875" style="17" bestFit="1" customWidth="1"/>
    <col min="2" max="2" width="10.75390625" style="17" customWidth="1"/>
    <col min="3" max="3" width="34.375" style="17" bestFit="1" customWidth="1"/>
    <col min="4" max="4" width="9.25390625" style="17" bestFit="1" customWidth="1"/>
    <col min="5" max="5" width="9.50390625" style="17" customWidth="1"/>
    <col min="6" max="6" width="9.875" style="17" customWidth="1"/>
    <col min="7" max="7" width="8.25390625" style="17" customWidth="1"/>
    <col min="8" max="8" width="8.375" style="17" customWidth="1"/>
    <col min="9" max="9" width="8.875" style="17" customWidth="1"/>
    <col min="10" max="10" width="8.00390625" style="17" customWidth="1"/>
    <col min="11" max="11" width="9.375" style="17" customWidth="1"/>
    <col min="12" max="12" width="9.00390625" style="17" customWidth="1"/>
    <col min="13" max="13" width="7.875" style="17" customWidth="1"/>
    <col min="14" max="14" width="9.375" style="17" customWidth="1"/>
    <col min="15" max="15" width="8.75390625" style="17" bestFit="1" customWidth="1"/>
    <col min="16" max="16" width="8.375" style="17" customWidth="1"/>
    <col min="17" max="17" width="8.625" style="17" customWidth="1"/>
    <col min="18" max="18" width="8.00390625" style="17" customWidth="1"/>
    <col min="19" max="19" width="8.25390625" style="17" customWidth="1"/>
    <col min="20" max="20" width="9.125" style="17" customWidth="1"/>
    <col min="21" max="21" width="8.75390625" style="17" customWidth="1"/>
    <col min="22" max="22" width="7.125" style="17" customWidth="1"/>
    <col min="23" max="16384" width="9.00390625" style="17" customWidth="1"/>
  </cols>
  <sheetData>
    <row r="1" spans="1:22" s="182" customFormat="1" ht="19.5" customHeight="1" thickTop="1">
      <c r="A1" s="315" t="s">
        <v>331</v>
      </c>
      <c r="B1" s="323" t="s">
        <v>374</v>
      </c>
      <c r="C1" s="318" t="s">
        <v>72</v>
      </c>
      <c r="D1" s="318" t="s">
        <v>102</v>
      </c>
      <c r="E1" s="318" t="s">
        <v>103</v>
      </c>
      <c r="F1" s="318" t="s">
        <v>73</v>
      </c>
      <c r="G1" s="318" t="s">
        <v>74</v>
      </c>
      <c r="H1" s="318" t="s">
        <v>104</v>
      </c>
      <c r="I1" s="318"/>
      <c r="J1" s="318"/>
      <c r="K1" s="329"/>
      <c r="L1" s="329"/>
      <c r="M1" s="329"/>
      <c r="N1" s="329"/>
      <c r="O1" s="329"/>
      <c r="P1" s="329"/>
      <c r="Q1" s="318" t="s">
        <v>75</v>
      </c>
      <c r="R1" s="323" t="s">
        <v>293</v>
      </c>
      <c r="S1" s="318" t="s">
        <v>107</v>
      </c>
      <c r="T1" s="323" t="s">
        <v>332</v>
      </c>
      <c r="U1" s="318" t="s">
        <v>334</v>
      </c>
      <c r="V1" s="326" t="s">
        <v>333</v>
      </c>
    </row>
    <row r="2" spans="1:22" s="182" customFormat="1" ht="19.5" customHeight="1">
      <c r="A2" s="316"/>
      <c r="B2" s="334"/>
      <c r="C2" s="319"/>
      <c r="D2" s="319"/>
      <c r="E2" s="319"/>
      <c r="F2" s="319"/>
      <c r="G2" s="319"/>
      <c r="H2" s="330" t="s">
        <v>295</v>
      </c>
      <c r="I2" s="331"/>
      <c r="J2" s="332"/>
      <c r="K2" s="330" t="s">
        <v>296</v>
      </c>
      <c r="L2" s="331"/>
      <c r="M2" s="333"/>
      <c r="N2" s="330" t="s">
        <v>297</v>
      </c>
      <c r="O2" s="331"/>
      <c r="P2" s="333"/>
      <c r="Q2" s="319"/>
      <c r="R2" s="334"/>
      <c r="S2" s="319"/>
      <c r="T2" s="324"/>
      <c r="U2" s="319"/>
      <c r="V2" s="327"/>
    </row>
    <row r="3" spans="1:22" s="182" customFormat="1" ht="19.5" customHeight="1">
      <c r="A3" s="317"/>
      <c r="B3" s="335"/>
      <c r="C3" s="320"/>
      <c r="D3" s="321"/>
      <c r="E3" s="320"/>
      <c r="F3" s="320"/>
      <c r="G3" s="320"/>
      <c r="H3" s="183" t="s">
        <v>105</v>
      </c>
      <c r="I3" s="184" t="s">
        <v>106</v>
      </c>
      <c r="J3" s="183" t="s">
        <v>294</v>
      </c>
      <c r="K3" s="184" t="s">
        <v>105</v>
      </c>
      <c r="L3" s="183" t="s">
        <v>106</v>
      </c>
      <c r="M3" s="183" t="s">
        <v>294</v>
      </c>
      <c r="N3" s="184" t="s">
        <v>105</v>
      </c>
      <c r="O3" s="183" t="s">
        <v>106</v>
      </c>
      <c r="P3" s="183" t="s">
        <v>294</v>
      </c>
      <c r="Q3" s="320"/>
      <c r="R3" s="335"/>
      <c r="S3" s="321"/>
      <c r="T3" s="325"/>
      <c r="U3" s="320"/>
      <c r="V3" s="328"/>
    </row>
    <row r="4" spans="1:22" s="199" customFormat="1" ht="42.75">
      <c r="A4" s="214" t="s">
        <v>376</v>
      </c>
      <c r="B4" s="215" t="s">
        <v>375</v>
      </c>
      <c r="C4" s="216" t="s">
        <v>377</v>
      </c>
      <c r="D4" s="217">
        <v>395000</v>
      </c>
      <c r="E4" s="217">
        <v>380000</v>
      </c>
      <c r="F4" s="217">
        <v>380000</v>
      </c>
      <c r="G4" s="218" t="s">
        <v>378</v>
      </c>
      <c r="H4" s="218" t="s">
        <v>379</v>
      </c>
      <c r="I4" s="218" t="s">
        <v>380</v>
      </c>
      <c r="J4" s="219" t="s">
        <v>415</v>
      </c>
      <c r="K4" s="218"/>
      <c r="L4" s="218"/>
      <c r="M4" s="219"/>
      <c r="N4" s="218"/>
      <c r="O4" s="218"/>
      <c r="P4" s="219"/>
      <c r="Q4" s="218" t="s">
        <v>380</v>
      </c>
      <c r="R4" s="219" t="s">
        <v>416</v>
      </c>
      <c r="S4" s="218"/>
      <c r="T4" s="218"/>
      <c r="U4" s="218"/>
      <c r="V4" s="220"/>
    </row>
    <row r="5" spans="1:22" s="199" customFormat="1" ht="42.75">
      <c r="A5" s="214" t="s">
        <v>381</v>
      </c>
      <c r="B5" s="215" t="s">
        <v>375</v>
      </c>
      <c r="C5" s="221" t="s">
        <v>382</v>
      </c>
      <c r="D5" s="217">
        <v>215000</v>
      </c>
      <c r="E5" s="217">
        <v>205000</v>
      </c>
      <c r="F5" s="217">
        <v>205000</v>
      </c>
      <c r="G5" s="218" t="s">
        <v>383</v>
      </c>
      <c r="H5" s="218" t="s">
        <v>384</v>
      </c>
      <c r="I5" s="218" t="s">
        <v>385</v>
      </c>
      <c r="J5" s="219" t="s">
        <v>422</v>
      </c>
      <c r="K5" s="218"/>
      <c r="L5" s="218"/>
      <c r="M5" s="218"/>
      <c r="N5" s="218"/>
      <c r="O5" s="218"/>
      <c r="P5" s="219"/>
      <c r="Q5" s="218" t="s">
        <v>423</v>
      </c>
      <c r="R5" s="219" t="s">
        <v>424</v>
      </c>
      <c r="S5" s="218"/>
      <c r="T5" s="218"/>
      <c r="U5" s="218"/>
      <c r="V5" s="220"/>
    </row>
    <row r="6" spans="1:22" s="199" customFormat="1" ht="42.75">
      <c r="A6" s="214" t="s">
        <v>386</v>
      </c>
      <c r="B6" s="215" t="s">
        <v>375</v>
      </c>
      <c r="C6" s="221" t="s">
        <v>396</v>
      </c>
      <c r="D6" s="217">
        <v>155488</v>
      </c>
      <c r="E6" s="217">
        <v>152000</v>
      </c>
      <c r="F6" s="217">
        <v>152000</v>
      </c>
      <c r="G6" s="218" t="s">
        <v>387</v>
      </c>
      <c r="H6" s="218" t="s">
        <v>388</v>
      </c>
      <c r="I6" s="218" t="s">
        <v>389</v>
      </c>
      <c r="J6" s="219" t="s">
        <v>425</v>
      </c>
      <c r="K6" s="218"/>
      <c r="L6" s="218"/>
      <c r="M6" s="219"/>
      <c r="N6" s="218"/>
      <c r="O6" s="218"/>
      <c r="P6" s="219"/>
      <c r="Q6" s="218" t="s">
        <v>426</v>
      </c>
      <c r="R6" s="219" t="s">
        <v>427</v>
      </c>
      <c r="S6" s="218"/>
      <c r="T6" s="218"/>
      <c r="U6" s="218"/>
      <c r="V6" s="220"/>
    </row>
    <row r="7" spans="1:22" s="199" customFormat="1" ht="42.75">
      <c r="A7" s="214" t="s">
        <v>390</v>
      </c>
      <c r="B7" s="215" t="s">
        <v>375</v>
      </c>
      <c r="C7" s="206" t="s">
        <v>404</v>
      </c>
      <c r="D7" s="222">
        <v>937000</v>
      </c>
      <c r="E7" s="207">
        <v>893000</v>
      </c>
      <c r="F7" s="207">
        <v>892000</v>
      </c>
      <c r="G7" s="208" t="s">
        <v>393</v>
      </c>
      <c r="H7" s="208" t="s">
        <v>391</v>
      </c>
      <c r="I7" s="208" t="s">
        <v>392</v>
      </c>
      <c r="J7" s="209" t="s">
        <v>438</v>
      </c>
      <c r="K7" s="208"/>
      <c r="L7" s="208"/>
      <c r="M7" s="208"/>
      <c r="N7" s="208"/>
      <c r="O7" s="208"/>
      <c r="P7" s="209"/>
      <c r="Q7" s="208" t="s">
        <v>439</v>
      </c>
      <c r="R7" s="209" t="s">
        <v>440</v>
      </c>
      <c r="S7" s="208"/>
      <c r="T7" s="208"/>
      <c r="U7" s="208"/>
      <c r="V7" s="210"/>
    </row>
    <row r="8" spans="1:22" s="199" customFormat="1" ht="42.75">
      <c r="A8" s="214" t="s">
        <v>394</v>
      </c>
      <c r="B8" s="215" t="s">
        <v>375</v>
      </c>
      <c r="C8" s="206" t="s">
        <v>405</v>
      </c>
      <c r="D8" s="207">
        <v>490000</v>
      </c>
      <c r="E8" s="207">
        <v>472000</v>
      </c>
      <c r="F8" s="207">
        <v>470000</v>
      </c>
      <c r="G8" s="208" t="s">
        <v>398</v>
      </c>
      <c r="H8" s="208" t="s">
        <v>400</v>
      </c>
      <c r="I8" s="208" t="s">
        <v>402</v>
      </c>
      <c r="J8" s="209" t="s">
        <v>442</v>
      </c>
      <c r="K8" s="208"/>
      <c r="L8" s="208"/>
      <c r="M8" s="208"/>
      <c r="N8" s="208"/>
      <c r="O8" s="208"/>
      <c r="P8" s="209"/>
      <c r="Q8" s="208" t="s">
        <v>443</v>
      </c>
      <c r="R8" s="209" t="s">
        <v>444</v>
      </c>
      <c r="S8" s="208"/>
      <c r="T8" s="208"/>
      <c r="U8" s="208"/>
      <c r="V8" s="210"/>
    </row>
    <row r="9" spans="1:22" s="199" customFormat="1" ht="42.75">
      <c r="A9" s="214" t="s">
        <v>395</v>
      </c>
      <c r="B9" s="215" t="s">
        <v>375</v>
      </c>
      <c r="C9" s="206" t="s">
        <v>397</v>
      </c>
      <c r="D9" s="207">
        <v>200000</v>
      </c>
      <c r="E9" s="207">
        <v>190000</v>
      </c>
      <c r="F9" s="207">
        <v>181600</v>
      </c>
      <c r="G9" s="208" t="s">
        <v>399</v>
      </c>
      <c r="H9" s="208" t="s">
        <v>401</v>
      </c>
      <c r="I9" s="208" t="s">
        <v>403</v>
      </c>
      <c r="J9" s="209" t="s">
        <v>445</v>
      </c>
      <c r="K9" s="208"/>
      <c r="L9" s="208"/>
      <c r="M9" s="209"/>
      <c r="N9" s="208"/>
      <c r="O9" s="208"/>
      <c r="P9" s="209"/>
      <c r="Q9" s="208" t="s">
        <v>446</v>
      </c>
      <c r="R9" s="209" t="s">
        <v>447</v>
      </c>
      <c r="S9" s="208"/>
      <c r="T9" s="208"/>
      <c r="U9" s="208"/>
      <c r="V9" s="210"/>
    </row>
    <row r="10" spans="1:22" s="199" customFormat="1" ht="42.75">
      <c r="A10" s="214" t="s">
        <v>406</v>
      </c>
      <c r="B10" s="215" t="s">
        <v>375</v>
      </c>
      <c r="C10" s="206" t="s">
        <v>441</v>
      </c>
      <c r="D10" s="207">
        <v>137396</v>
      </c>
      <c r="E10" s="207">
        <v>137396</v>
      </c>
      <c r="F10" s="207">
        <v>136200</v>
      </c>
      <c r="G10" s="208" t="s">
        <v>407</v>
      </c>
      <c r="H10" s="208" t="s">
        <v>408</v>
      </c>
      <c r="I10" s="208" t="s">
        <v>409</v>
      </c>
      <c r="J10" s="209" t="s">
        <v>448</v>
      </c>
      <c r="K10" s="208"/>
      <c r="L10" s="208"/>
      <c r="M10" s="209"/>
      <c r="N10" s="208"/>
      <c r="O10" s="208"/>
      <c r="P10" s="209"/>
      <c r="Q10" s="208" t="s">
        <v>449</v>
      </c>
      <c r="R10" s="209" t="s">
        <v>450</v>
      </c>
      <c r="S10" s="208"/>
      <c r="T10" s="208"/>
      <c r="U10" s="208"/>
      <c r="V10" s="210"/>
    </row>
    <row r="11" spans="1:22" s="199" customFormat="1" ht="14.25">
      <c r="A11" s="214" t="s">
        <v>414</v>
      </c>
      <c r="B11" s="215" t="s">
        <v>375</v>
      </c>
      <c r="C11" s="206" t="s">
        <v>410</v>
      </c>
      <c r="D11" s="207">
        <v>187500</v>
      </c>
      <c r="E11" s="207">
        <v>155100</v>
      </c>
      <c r="F11" s="207">
        <v>149894</v>
      </c>
      <c r="G11" s="208" t="s">
        <v>411</v>
      </c>
      <c r="H11" s="208" t="s">
        <v>412</v>
      </c>
      <c r="I11" s="208" t="s">
        <v>413</v>
      </c>
      <c r="J11" s="209" t="s">
        <v>451</v>
      </c>
      <c r="K11" s="208" t="s">
        <v>452</v>
      </c>
      <c r="L11" s="208" t="s">
        <v>453</v>
      </c>
      <c r="M11" s="209" t="s">
        <v>459</v>
      </c>
      <c r="N11" s="208"/>
      <c r="O11" s="208"/>
      <c r="P11" s="209"/>
      <c r="Q11" s="208" t="s">
        <v>460</v>
      </c>
      <c r="R11" s="209" t="s">
        <v>459</v>
      </c>
      <c r="S11" s="208"/>
      <c r="T11" s="208"/>
      <c r="U11" s="208"/>
      <c r="V11" s="210"/>
    </row>
    <row r="12" spans="1:22" s="199" customFormat="1" ht="28.5">
      <c r="A12" s="214" t="s">
        <v>417</v>
      </c>
      <c r="B12" s="215" t="s">
        <v>456</v>
      </c>
      <c r="C12" s="206" t="s">
        <v>421</v>
      </c>
      <c r="D12" s="207">
        <v>500000</v>
      </c>
      <c r="E12" s="207">
        <v>485000</v>
      </c>
      <c r="F12" s="207">
        <v>485000</v>
      </c>
      <c r="G12" s="208" t="s">
        <v>418</v>
      </c>
      <c r="H12" s="208" t="s">
        <v>419</v>
      </c>
      <c r="I12" s="208" t="s">
        <v>420</v>
      </c>
      <c r="J12" s="209" t="s">
        <v>455</v>
      </c>
      <c r="K12" s="208"/>
      <c r="L12" s="208"/>
      <c r="M12" s="209"/>
      <c r="N12" s="208"/>
      <c r="O12" s="208"/>
      <c r="P12" s="209"/>
      <c r="Q12" s="208" t="s">
        <v>457</v>
      </c>
      <c r="R12" s="209" t="s">
        <v>458</v>
      </c>
      <c r="S12" s="208"/>
      <c r="T12" s="208"/>
      <c r="U12" s="208"/>
      <c r="V12" s="210"/>
    </row>
    <row r="13" spans="1:22" s="199" customFormat="1" ht="42.75">
      <c r="A13" s="214" t="s">
        <v>428</v>
      </c>
      <c r="B13" s="215" t="s">
        <v>611</v>
      </c>
      <c r="C13" s="206" t="s">
        <v>429</v>
      </c>
      <c r="D13" s="207">
        <v>3066223</v>
      </c>
      <c r="E13" s="207">
        <v>2989400</v>
      </c>
      <c r="F13" s="207">
        <v>2989400</v>
      </c>
      <c r="G13" s="208" t="s">
        <v>430</v>
      </c>
      <c r="H13" s="208" t="s">
        <v>431</v>
      </c>
      <c r="I13" s="208" t="s">
        <v>432</v>
      </c>
      <c r="J13" s="209" t="s">
        <v>461</v>
      </c>
      <c r="K13" s="208"/>
      <c r="L13" s="208"/>
      <c r="M13" s="209"/>
      <c r="N13" s="208"/>
      <c r="O13" s="208"/>
      <c r="P13" s="209"/>
      <c r="Q13" s="208" t="s">
        <v>462</v>
      </c>
      <c r="R13" s="209" t="s">
        <v>463</v>
      </c>
      <c r="S13" s="208"/>
      <c r="T13" s="208"/>
      <c r="U13" s="208"/>
      <c r="V13" s="210"/>
    </row>
    <row r="14" spans="1:22" s="199" customFormat="1" ht="14.25">
      <c r="A14" s="214" t="s">
        <v>433</v>
      </c>
      <c r="B14" s="211" t="s">
        <v>434</v>
      </c>
      <c r="C14" s="206" t="s">
        <v>454</v>
      </c>
      <c r="D14" s="207">
        <v>205000</v>
      </c>
      <c r="E14" s="207">
        <v>178350</v>
      </c>
      <c r="F14" s="207">
        <v>170000</v>
      </c>
      <c r="G14" s="208" t="s">
        <v>435</v>
      </c>
      <c r="H14" s="208" t="s">
        <v>437</v>
      </c>
      <c r="I14" s="208" t="s">
        <v>436</v>
      </c>
      <c r="J14" s="209"/>
      <c r="K14" s="208" t="s">
        <v>464</v>
      </c>
      <c r="L14" s="208" t="s">
        <v>465</v>
      </c>
      <c r="M14" s="209" t="s">
        <v>503</v>
      </c>
      <c r="N14" s="208"/>
      <c r="O14" s="208"/>
      <c r="P14" s="209"/>
      <c r="Q14" s="208" t="s">
        <v>473</v>
      </c>
      <c r="R14" s="209" t="s">
        <v>474</v>
      </c>
      <c r="S14" s="208"/>
      <c r="T14" s="208"/>
      <c r="U14" s="208"/>
      <c r="V14" s="210"/>
    </row>
    <row r="15" spans="1:22" s="199" customFormat="1" ht="42.75">
      <c r="A15" s="214" t="s">
        <v>472</v>
      </c>
      <c r="B15" s="211" t="s">
        <v>375</v>
      </c>
      <c r="C15" s="206" t="s">
        <v>482</v>
      </c>
      <c r="D15" s="207">
        <v>215000</v>
      </c>
      <c r="E15" s="207">
        <v>182000</v>
      </c>
      <c r="F15" s="207">
        <v>182000</v>
      </c>
      <c r="G15" s="208" t="s">
        <v>468</v>
      </c>
      <c r="H15" s="208" t="s">
        <v>466</v>
      </c>
      <c r="I15" s="208" t="s">
        <v>467</v>
      </c>
      <c r="J15" s="209" t="s">
        <v>504</v>
      </c>
      <c r="K15" s="208"/>
      <c r="L15" s="208"/>
      <c r="M15" s="208"/>
      <c r="N15" s="208"/>
      <c r="O15" s="208"/>
      <c r="P15" s="209"/>
      <c r="Q15" s="208" t="s">
        <v>505</v>
      </c>
      <c r="R15" s="209" t="s">
        <v>506</v>
      </c>
      <c r="S15" s="208"/>
      <c r="T15" s="208"/>
      <c r="U15" s="208"/>
      <c r="V15" s="210"/>
    </row>
    <row r="16" spans="1:22" s="199" customFormat="1" ht="42.75">
      <c r="A16" s="214" t="s">
        <v>469</v>
      </c>
      <c r="B16" s="211" t="s">
        <v>375</v>
      </c>
      <c r="C16" s="206" t="s">
        <v>483</v>
      </c>
      <c r="D16" s="207">
        <v>152000</v>
      </c>
      <c r="E16" s="207">
        <v>146000</v>
      </c>
      <c r="F16" s="207">
        <v>145000</v>
      </c>
      <c r="G16" s="208" t="s">
        <v>470</v>
      </c>
      <c r="H16" s="208" t="s">
        <v>471</v>
      </c>
      <c r="I16" s="208" t="s">
        <v>484</v>
      </c>
      <c r="J16" s="209" t="s">
        <v>511</v>
      </c>
      <c r="K16" s="208"/>
      <c r="L16" s="208"/>
      <c r="M16" s="208"/>
      <c r="N16" s="208"/>
      <c r="O16" s="208"/>
      <c r="P16" s="209"/>
      <c r="Q16" s="208" t="s">
        <v>512</v>
      </c>
      <c r="R16" s="209" t="s">
        <v>513</v>
      </c>
      <c r="S16" s="208"/>
      <c r="T16" s="208"/>
      <c r="U16" s="208"/>
      <c r="V16" s="210"/>
    </row>
    <row r="17" spans="1:22" s="199" customFormat="1" ht="42.75">
      <c r="A17" s="214" t="s">
        <v>475</v>
      </c>
      <c r="B17" s="211" t="s">
        <v>375</v>
      </c>
      <c r="C17" s="206" t="s">
        <v>485</v>
      </c>
      <c r="D17" s="207">
        <v>116000</v>
      </c>
      <c r="E17" s="207">
        <v>92000</v>
      </c>
      <c r="F17" s="207">
        <v>90000</v>
      </c>
      <c r="G17" s="208" t="s">
        <v>476</v>
      </c>
      <c r="H17" s="208" t="s">
        <v>477</v>
      </c>
      <c r="I17" s="208" t="s">
        <v>478</v>
      </c>
      <c r="J17" s="209" t="s">
        <v>514</v>
      </c>
      <c r="K17" s="208"/>
      <c r="L17" s="208"/>
      <c r="M17" s="208"/>
      <c r="N17" s="208"/>
      <c r="O17" s="208"/>
      <c r="P17" s="209"/>
      <c r="Q17" s="208" t="s">
        <v>515</v>
      </c>
      <c r="R17" s="209" t="s">
        <v>516</v>
      </c>
      <c r="S17" s="208"/>
      <c r="T17" s="208"/>
      <c r="U17" s="208"/>
      <c r="V17" s="210"/>
    </row>
    <row r="18" spans="1:22" s="199" customFormat="1" ht="14.25">
      <c r="A18" s="214" t="s">
        <v>479</v>
      </c>
      <c r="B18" s="211" t="s">
        <v>375</v>
      </c>
      <c r="C18" s="206" t="s">
        <v>486</v>
      </c>
      <c r="D18" s="207">
        <v>250758</v>
      </c>
      <c r="E18" s="207">
        <v>225000</v>
      </c>
      <c r="F18" s="207">
        <v>225000</v>
      </c>
      <c r="G18" s="208" t="s">
        <v>476</v>
      </c>
      <c r="H18" s="208" t="s">
        <v>480</v>
      </c>
      <c r="I18" s="208" t="s">
        <v>481</v>
      </c>
      <c r="J18" s="209"/>
      <c r="K18" s="208" t="s">
        <v>517</v>
      </c>
      <c r="L18" s="208" t="s">
        <v>532</v>
      </c>
      <c r="M18" s="209" t="s">
        <v>534</v>
      </c>
      <c r="N18" s="208" t="s">
        <v>531</v>
      </c>
      <c r="O18" s="208" t="s">
        <v>533</v>
      </c>
      <c r="P18" s="209" t="s">
        <v>534</v>
      </c>
      <c r="Q18" s="208" t="s">
        <v>536</v>
      </c>
      <c r="R18" s="209" t="s">
        <v>537</v>
      </c>
      <c r="S18" s="208"/>
      <c r="T18" s="208"/>
      <c r="U18" s="208"/>
      <c r="V18" s="210"/>
    </row>
    <row r="19" spans="1:22" s="199" customFormat="1" ht="14.25">
      <c r="A19" s="214" t="s">
        <v>496</v>
      </c>
      <c r="B19" s="211" t="s">
        <v>524</v>
      </c>
      <c r="C19" s="206" t="s">
        <v>487</v>
      </c>
      <c r="D19" s="207">
        <v>200000</v>
      </c>
      <c r="E19" s="207">
        <v>198000</v>
      </c>
      <c r="F19" s="207">
        <v>198000</v>
      </c>
      <c r="G19" s="208" t="s">
        <v>488</v>
      </c>
      <c r="H19" s="208" t="s">
        <v>489</v>
      </c>
      <c r="I19" s="208" t="s">
        <v>490</v>
      </c>
      <c r="J19" s="209" t="s">
        <v>525</v>
      </c>
      <c r="K19" s="208"/>
      <c r="L19" s="208"/>
      <c r="M19" s="208"/>
      <c r="N19" s="208"/>
      <c r="O19" s="208"/>
      <c r="P19" s="209"/>
      <c r="Q19" s="208" t="s">
        <v>526</v>
      </c>
      <c r="R19" s="209" t="s">
        <v>525</v>
      </c>
      <c r="S19" s="208"/>
      <c r="T19" s="208"/>
      <c r="U19" s="208"/>
      <c r="V19" s="210"/>
    </row>
    <row r="20" spans="1:22" s="199" customFormat="1" ht="42.75">
      <c r="A20" s="214" t="s">
        <v>497</v>
      </c>
      <c r="B20" s="211" t="s">
        <v>491</v>
      </c>
      <c r="C20" s="206" t="s">
        <v>492</v>
      </c>
      <c r="D20" s="207">
        <v>149494</v>
      </c>
      <c r="E20" s="207">
        <v>141600</v>
      </c>
      <c r="F20" s="207">
        <v>139000</v>
      </c>
      <c r="G20" s="208" t="s">
        <v>493</v>
      </c>
      <c r="H20" s="208" t="s">
        <v>494</v>
      </c>
      <c r="I20" s="208" t="s">
        <v>495</v>
      </c>
      <c r="J20" s="209" t="s">
        <v>527</v>
      </c>
      <c r="K20" s="208"/>
      <c r="L20" s="208"/>
      <c r="M20" s="208"/>
      <c r="N20" s="208"/>
      <c r="O20" s="208"/>
      <c r="P20" s="209"/>
      <c r="Q20" s="208"/>
      <c r="R20" s="209" t="s">
        <v>528</v>
      </c>
      <c r="S20" s="208"/>
      <c r="T20" s="208"/>
      <c r="U20" s="208"/>
      <c r="V20" s="210"/>
    </row>
    <row r="21" spans="1:22" s="199" customFormat="1" ht="42.75">
      <c r="A21" s="214" t="s">
        <v>498</v>
      </c>
      <c r="B21" s="211" t="s">
        <v>375</v>
      </c>
      <c r="C21" s="206" t="s">
        <v>499</v>
      </c>
      <c r="D21" s="207">
        <v>122600</v>
      </c>
      <c r="E21" s="207">
        <v>120000</v>
      </c>
      <c r="F21" s="207">
        <v>119000</v>
      </c>
      <c r="G21" s="208" t="s">
        <v>500</v>
      </c>
      <c r="H21" s="208" t="s">
        <v>501</v>
      </c>
      <c r="I21" s="208" t="s">
        <v>502</v>
      </c>
      <c r="J21" s="209" t="s">
        <v>530</v>
      </c>
      <c r="K21" s="208"/>
      <c r="L21" s="208"/>
      <c r="M21" s="208"/>
      <c r="N21" s="208"/>
      <c r="O21" s="208"/>
      <c r="P21" s="209"/>
      <c r="Q21" s="208" t="s">
        <v>533</v>
      </c>
      <c r="R21" s="209" t="s">
        <v>535</v>
      </c>
      <c r="S21" s="208"/>
      <c r="T21" s="208"/>
      <c r="U21" s="208"/>
      <c r="V21" s="210"/>
    </row>
    <row r="22" spans="1:22" s="199" customFormat="1" ht="14.25">
      <c r="A22" s="214" t="s">
        <v>507</v>
      </c>
      <c r="B22" s="211" t="s">
        <v>611</v>
      </c>
      <c r="C22" s="206" t="s">
        <v>520</v>
      </c>
      <c r="D22" s="207">
        <v>1281614</v>
      </c>
      <c r="E22" s="207">
        <v>1098000</v>
      </c>
      <c r="F22" s="207">
        <v>1080000</v>
      </c>
      <c r="G22" s="208" t="s">
        <v>508</v>
      </c>
      <c r="H22" s="208" t="s">
        <v>509</v>
      </c>
      <c r="I22" s="208" t="s">
        <v>510</v>
      </c>
      <c r="J22" s="209" t="s">
        <v>538</v>
      </c>
      <c r="K22" s="208" t="s">
        <v>539</v>
      </c>
      <c r="L22" s="208" t="s">
        <v>540</v>
      </c>
      <c r="M22" s="209" t="s">
        <v>559</v>
      </c>
      <c r="N22" s="208"/>
      <c r="O22" s="208"/>
      <c r="P22" s="209"/>
      <c r="Q22" s="208" t="s">
        <v>560</v>
      </c>
      <c r="R22" s="209"/>
      <c r="S22" s="208"/>
      <c r="T22" s="208"/>
      <c r="U22" s="208"/>
      <c r="V22" s="210"/>
    </row>
    <row r="23" spans="1:22" s="199" customFormat="1" ht="42.75">
      <c r="A23" s="214" t="s">
        <v>518</v>
      </c>
      <c r="B23" s="211" t="s">
        <v>519</v>
      </c>
      <c r="C23" s="206" t="s">
        <v>529</v>
      </c>
      <c r="D23" s="207">
        <v>345000</v>
      </c>
      <c r="E23" s="207">
        <v>305000</v>
      </c>
      <c r="F23" s="207">
        <v>300000</v>
      </c>
      <c r="G23" s="208" t="s">
        <v>521</v>
      </c>
      <c r="H23" s="208" t="s">
        <v>522</v>
      </c>
      <c r="I23" s="208" t="s">
        <v>523</v>
      </c>
      <c r="J23" s="209" t="s">
        <v>541</v>
      </c>
      <c r="K23" s="208"/>
      <c r="L23" s="208"/>
      <c r="M23" s="208"/>
      <c r="N23" s="208"/>
      <c r="O23" s="208"/>
      <c r="P23" s="209"/>
      <c r="Q23" s="208" t="s">
        <v>542</v>
      </c>
      <c r="R23" s="209" t="s">
        <v>543</v>
      </c>
      <c r="S23" s="208"/>
      <c r="T23" s="208"/>
      <c r="U23" s="208"/>
      <c r="V23" s="210"/>
    </row>
    <row r="24" spans="1:22" s="199" customFormat="1" ht="42.75">
      <c r="A24" s="212" t="s">
        <v>544</v>
      </c>
      <c r="B24" s="211" t="s">
        <v>611</v>
      </c>
      <c r="C24" s="206" t="s">
        <v>557</v>
      </c>
      <c r="D24" s="207">
        <v>1888500</v>
      </c>
      <c r="E24" s="207">
        <v>1787500</v>
      </c>
      <c r="F24" s="207">
        <v>1750000</v>
      </c>
      <c r="G24" s="208" t="s">
        <v>545</v>
      </c>
      <c r="H24" s="208" t="s">
        <v>547</v>
      </c>
      <c r="I24" s="208" t="s">
        <v>546</v>
      </c>
      <c r="J24" s="209" t="s">
        <v>568</v>
      </c>
      <c r="K24" s="208"/>
      <c r="L24" s="208"/>
      <c r="M24" s="208"/>
      <c r="N24" s="208"/>
      <c r="O24" s="208"/>
      <c r="P24" s="209"/>
      <c r="Q24" s="208" t="s">
        <v>569</v>
      </c>
      <c r="R24" s="209" t="s">
        <v>570</v>
      </c>
      <c r="S24" s="208"/>
      <c r="T24" s="208"/>
      <c r="U24" s="208"/>
      <c r="V24" s="210"/>
    </row>
    <row r="25" spans="1:22" s="199" customFormat="1" ht="14.25">
      <c r="A25" s="212" t="s">
        <v>548</v>
      </c>
      <c r="B25" s="211" t="s">
        <v>563</v>
      </c>
      <c r="C25" s="206" t="s">
        <v>549</v>
      </c>
      <c r="D25" s="207">
        <v>134380</v>
      </c>
      <c r="E25" s="207">
        <v>99000</v>
      </c>
      <c r="F25" s="207">
        <v>93080</v>
      </c>
      <c r="G25" s="208" t="s">
        <v>556</v>
      </c>
      <c r="H25" s="208" t="s">
        <v>554</v>
      </c>
      <c r="I25" s="208" t="s">
        <v>555</v>
      </c>
      <c r="J25" s="209" t="s">
        <v>561</v>
      </c>
      <c r="K25" s="208"/>
      <c r="L25" s="208"/>
      <c r="M25" s="208"/>
      <c r="N25" s="208"/>
      <c r="O25" s="208"/>
      <c r="P25" s="209"/>
      <c r="Q25" s="208" t="s">
        <v>562</v>
      </c>
      <c r="R25" s="209" t="s">
        <v>567</v>
      </c>
      <c r="S25" s="208"/>
      <c r="T25" s="208"/>
      <c r="U25" s="208"/>
      <c r="V25" s="210"/>
    </row>
    <row r="26" spans="1:22" s="199" customFormat="1" ht="42.75">
      <c r="A26" s="212" t="s">
        <v>550</v>
      </c>
      <c r="B26" s="211" t="s">
        <v>375</v>
      </c>
      <c r="C26" s="206" t="s">
        <v>558</v>
      </c>
      <c r="D26" s="207">
        <v>135000</v>
      </c>
      <c r="E26" s="207">
        <v>135000</v>
      </c>
      <c r="F26" s="207">
        <v>132900</v>
      </c>
      <c r="G26" s="208" t="s">
        <v>551</v>
      </c>
      <c r="H26" s="208" t="s">
        <v>552</v>
      </c>
      <c r="I26" s="208" t="s">
        <v>553</v>
      </c>
      <c r="J26" s="209" t="s">
        <v>564</v>
      </c>
      <c r="K26" s="208"/>
      <c r="L26" s="208"/>
      <c r="M26" s="208"/>
      <c r="N26" s="208"/>
      <c r="O26" s="208"/>
      <c r="P26" s="209"/>
      <c r="Q26" s="208" t="s">
        <v>565</v>
      </c>
      <c r="R26" s="209" t="s">
        <v>566</v>
      </c>
      <c r="S26" s="208"/>
      <c r="T26" s="208"/>
      <c r="U26" s="208"/>
      <c r="V26" s="210"/>
    </row>
    <row r="27" spans="1:22" s="199" customFormat="1" ht="42.75">
      <c r="A27" s="212" t="s">
        <v>571</v>
      </c>
      <c r="B27" s="211" t="s">
        <v>572</v>
      </c>
      <c r="C27" s="206" t="s">
        <v>573</v>
      </c>
      <c r="D27" s="207">
        <v>203000</v>
      </c>
      <c r="E27" s="207">
        <v>185000</v>
      </c>
      <c r="F27" s="207"/>
      <c r="G27" s="208" t="s">
        <v>574</v>
      </c>
      <c r="H27" s="208" t="s">
        <v>575</v>
      </c>
      <c r="I27" s="208" t="s">
        <v>576</v>
      </c>
      <c r="J27" s="209" t="s">
        <v>577</v>
      </c>
      <c r="K27" s="208" t="s">
        <v>578</v>
      </c>
      <c r="L27" s="208" t="s">
        <v>579</v>
      </c>
      <c r="M27" s="209" t="s">
        <v>580</v>
      </c>
      <c r="N27" s="208" t="s">
        <v>581</v>
      </c>
      <c r="O27" s="208" t="s">
        <v>582</v>
      </c>
      <c r="P27" s="209"/>
      <c r="Q27" s="208"/>
      <c r="R27" s="209"/>
      <c r="S27" s="208"/>
      <c r="T27" s="208"/>
      <c r="U27" s="208"/>
      <c r="V27" s="210"/>
    </row>
    <row r="28" spans="1:22" s="199" customFormat="1" ht="42.75">
      <c r="A28" s="212" t="s">
        <v>583</v>
      </c>
      <c r="B28" s="211" t="s">
        <v>375</v>
      </c>
      <c r="C28" s="206" t="s">
        <v>584</v>
      </c>
      <c r="D28" s="207">
        <v>224868</v>
      </c>
      <c r="E28" s="207">
        <v>224868</v>
      </c>
      <c r="F28" s="207">
        <v>210000</v>
      </c>
      <c r="G28" s="208" t="s">
        <v>587</v>
      </c>
      <c r="H28" s="208" t="s">
        <v>589</v>
      </c>
      <c r="I28" s="208" t="s">
        <v>588</v>
      </c>
      <c r="J28" s="209" t="s">
        <v>599</v>
      </c>
      <c r="K28" s="208"/>
      <c r="L28" s="208"/>
      <c r="M28" s="208"/>
      <c r="N28" s="208"/>
      <c r="O28" s="208"/>
      <c r="P28" s="209"/>
      <c r="Q28" s="208" t="s">
        <v>600</v>
      </c>
      <c r="R28" s="209" t="s">
        <v>601</v>
      </c>
      <c r="S28" s="208"/>
      <c r="T28" s="208"/>
      <c r="U28" s="208"/>
      <c r="V28" s="210"/>
    </row>
    <row r="29" spans="1:22" s="199" customFormat="1" ht="42.75">
      <c r="A29" s="212" t="s">
        <v>585</v>
      </c>
      <c r="B29" s="211" t="s">
        <v>375</v>
      </c>
      <c r="C29" s="206" t="s">
        <v>593</v>
      </c>
      <c r="D29" s="207">
        <v>670000</v>
      </c>
      <c r="E29" s="207">
        <v>550000</v>
      </c>
      <c r="F29" s="207">
        <v>550000</v>
      </c>
      <c r="G29" s="208" t="s">
        <v>590</v>
      </c>
      <c r="H29" s="208" t="s">
        <v>589</v>
      </c>
      <c r="I29" s="208" t="s">
        <v>588</v>
      </c>
      <c r="J29" s="209" t="s">
        <v>602</v>
      </c>
      <c r="K29" s="208"/>
      <c r="L29" s="208"/>
      <c r="M29" s="208"/>
      <c r="N29" s="208"/>
      <c r="O29" s="208"/>
      <c r="P29" s="209"/>
      <c r="Q29" s="208" t="s">
        <v>603</v>
      </c>
      <c r="R29" s="209" t="s">
        <v>606</v>
      </c>
      <c r="S29" s="208"/>
      <c r="T29" s="208"/>
      <c r="U29" s="208"/>
      <c r="V29" s="210"/>
    </row>
    <row r="30" spans="1:22" s="199" customFormat="1" ht="42.75">
      <c r="A30" s="212" t="s">
        <v>586</v>
      </c>
      <c r="B30" s="211" t="s">
        <v>375</v>
      </c>
      <c r="C30" s="206" t="s">
        <v>594</v>
      </c>
      <c r="D30" s="207">
        <v>172400</v>
      </c>
      <c r="E30" s="207">
        <v>149000</v>
      </c>
      <c r="F30" s="207">
        <v>147700</v>
      </c>
      <c r="G30" s="208" t="s">
        <v>587</v>
      </c>
      <c r="H30" s="208" t="s">
        <v>589</v>
      </c>
      <c r="I30" s="208" t="s">
        <v>591</v>
      </c>
      <c r="J30" s="209" t="s">
        <v>604</v>
      </c>
      <c r="K30" s="208"/>
      <c r="L30" s="208"/>
      <c r="M30" s="208"/>
      <c r="N30" s="208"/>
      <c r="O30" s="208"/>
      <c r="P30" s="209"/>
      <c r="Q30" s="208" t="s">
        <v>605</v>
      </c>
      <c r="R30" s="209" t="s">
        <v>607</v>
      </c>
      <c r="S30" s="208"/>
      <c r="T30" s="208"/>
      <c r="U30" s="208"/>
      <c r="V30" s="210"/>
    </row>
    <row r="31" spans="1:22" s="199" customFormat="1" ht="14.25">
      <c r="A31" s="212" t="s">
        <v>592</v>
      </c>
      <c r="B31" s="211" t="s">
        <v>610</v>
      </c>
      <c r="C31" s="206" t="s">
        <v>597</v>
      </c>
      <c r="D31" s="207">
        <v>255000</v>
      </c>
      <c r="E31" s="207">
        <v>255000</v>
      </c>
      <c r="F31" s="207">
        <v>240000</v>
      </c>
      <c r="G31" s="208" t="s">
        <v>595</v>
      </c>
      <c r="H31" s="208" t="s">
        <v>596</v>
      </c>
      <c r="I31" s="208" t="s">
        <v>598</v>
      </c>
      <c r="J31" s="209" t="s">
        <v>608</v>
      </c>
      <c r="K31" s="208"/>
      <c r="L31" s="208"/>
      <c r="M31" s="208"/>
      <c r="N31" s="208"/>
      <c r="O31" s="208"/>
      <c r="P31" s="209"/>
      <c r="Q31" s="208" t="s">
        <v>609</v>
      </c>
      <c r="R31" s="209" t="s">
        <v>608</v>
      </c>
      <c r="S31" s="208"/>
      <c r="T31" s="208"/>
      <c r="U31" s="208"/>
      <c r="V31" s="210"/>
    </row>
    <row r="32" spans="1:22" s="199" customFormat="1" ht="13.5" thickBot="1">
      <c r="A32" s="200"/>
      <c r="B32" s="201"/>
      <c r="C32" s="202"/>
      <c r="D32" s="203">
        <f>SUM(D4:D31)</f>
        <v>13004221</v>
      </c>
      <c r="E32" s="203">
        <f>SUM(E16:E31)</f>
        <v>5710968</v>
      </c>
      <c r="F32" s="203">
        <f>SUM(F17:F31)</f>
        <v>5274680</v>
      </c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5"/>
    </row>
    <row r="33" ht="16.5" thickTop="1">
      <c r="F33" s="213"/>
    </row>
    <row r="34" spans="1:22" ht="15.75" customHeight="1">
      <c r="A34" s="64"/>
      <c r="B34" s="322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</row>
    <row r="35" spans="1:22" ht="16.5">
      <c r="A35" s="64"/>
      <c r="B35" s="322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</row>
    <row r="36" spans="1:22" ht="15.75" customHeight="1">
      <c r="A36" s="64"/>
      <c r="B36" s="322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</row>
    <row r="37" spans="1:22" ht="15.75" customHeight="1">
      <c r="A37" s="64"/>
      <c r="B37" s="322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</row>
    <row r="38" spans="1:22" ht="16.5">
      <c r="A38" s="64"/>
      <c r="B38" s="322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</row>
    <row r="39" spans="1:22" ht="16.5">
      <c r="A39" s="64"/>
      <c r="B39" s="322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</row>
  </sheetData>
  <sheetProtection/>
  <mergeCells count="23">
    <mergeCell ref="B37:V37"/>
    <mergeCell ref="B1:B3"/>
    <mergeCell ref="U1:U3"/>
    <mergeCell ref="R1:R3"/>
    <mergeCell ref="N2:P2"/>
    <mergeCell ref="B36:V36"/>
    <mergeCell ref="S1:S3"/>
    <mergeCell ref="B39:V39"/>
    <mergeCell ref="T1:T3"/>
    <mergeCell ref="B34:V34"/>
    <mergeCell ref="V1:V3"/>
    <mergeCell ref="H1:P1"/>
    <mergeCell ref="Q1:Q3"/>
    <mergeCell ref="H2:J2"/>
    <mergeCell ref="K2:M2"/>
    <mergeCell ref="B38:V38"/>
    <mergeCell ref="B35:V35"/>
    <mergeCell ref="A1:A3"/>
    <mergeCell ref="C1:C3"/>
    <mergeCell ref="E1:E3"/>
    <mergeCell ref="F1:F3"/>
    <mergeCell ref="D1:D3"/>
    <mergeCell ref="G1:G3"/>
  </mergeCells>
  <printOptions horizontalCentered="1"/>
  <pageMargins left="0.25" right="0.25" top="0.75" bottom="0.75" header="0.3" footer="0.3"/>
  <pageSetup horizontalDpi="600" verticalDpi="600" orientation="landscape" paperSize="8" r:id="rId1"/>
  <headerFooter alignWithMargins="0">
    <oddHeader>&amp;C&amp;"華康粗圓體,標準"&amp;14【附件八】９９年度資本門限制性招標或公告上網採購案明細列表（含百萬元以內採購案／請依金額由高至低排序）</oddHeader>
    <oddFooter>&amp;C&amp;11學校自評表(附件七)資本門公告上網採購案明細列表&amp;"Times New Roman,標準"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32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9.00390625" defaultRowHeight="16.5"/>
  <cols>
    <col min="1" max="1" width="28.50390625" style="63" customWidth="1"/>
    <col min="2" max="2" width="13.625" style="17" bestFit="1" customWidth="1"/>
    <col min="3" max="3" width="18.625" style="17" customWidth="1"/>
    <col min="4" max="4" width="16.625" style="63" customWidth="1"/>
    <col min="5" max="5" width="20.625" style="63" customWidth="1"/>
    <col min="6" max="6" width="16.625" style="63" customWidth="1"/>
    <col min="7" max="8" width="16.625" style="17" customWidth="1"/>
    <col min="9" max="16384" width="9.00390625" style="17" customWidth="1"/>
  </cols>
  <sheetData>
    <row r="1" spans="1:8" s="63" customFormat="1" ht="39.75" customHeight="1" thickTop="1">
      <c r="A1" s="162" t="s">
        <v>312</v>
      </c>
      <c r="B1" s="163" t="s">
        <v>71</v>
      </c>
      <c r="C1" s="148" t="s">
        <v>313</v>
      </c>
      <c r="D1" s="148" t="s">
        <v>314</v>
      </c>
      <c r="E1" s="148" t="s">
        <v>315</v>
      </c>
      <c r="F1" s="148" t="s">
        <v>316</v>
      </c>
      <c r="G1" s="148" t="s">
        <v>317</v>
      </c>
      <c r="H1" s="42" t="s">
        <v>3</v>
      </c>
    </row>
    <row r="2" spans="1:8" ht="16.5">
      <c r="A2" s="192" t="s">
        <v>341</v>
      </c>
      <c r="B2" s="166" t="s">
        <v>371</v>
      </c>
      <c r="C2" s="167"/>
      <c r="D2" s="186">
        <v>355285</v>
      </c>
      <c r="E2" s="177"/>
      <c r="F2" s="188"/>
      <c r="G2" s="188"/>
      <c r="H2" s="191"/>
    </row>
    <row r="3" spans="1:8" ht="16.5">
      <c r="A3" s="193" t="s">
        <v>342</v>
      </c>
      <c r="B3" s="168" t="s">
        <v>369</v>
      </c>
      <c r="C3" s="169"/>
      <c r="D3" s="187">
        <v>250000</v>
      </c>
      <c r="E3" s="169"/>
      <c r="F3" s="189"/>
      <c r="G3" s="189"/>
      <c r="H3" s="170"/>
    </row>
    <row r="4" spans="1:8" ht="31.5">
      <c r="A4" s="193" t="s">
        <v>343</v>
      </c>
      <c r="B4" s="168" t="s">
        <v>370</v>
      </c>
      <c r="C4" s="169"/>
      <c r="D4" s="187">
        <v>145988</v>
      </c>
      <c r="E4" s="169"/>
      <c r="F4" s="189"/>
      <c r="G4" s="189"/>
      <c r="H4" s="170"/>
    </row>
    <row r="5" spans="1:8" ht="16.5">
      <c r="A5" s="193" t="s">
        <v>344</v>
      </c>
      <c r="B5" s="168" t="s">
        <v>367</v>
      </c>
      <c r="C5" s="169"/>
      <c r="D5" s="185">
        <v>170000</v>
      </c>
      <c r="E5" s="169"/>
      <c r="F5" s="189"/>
      <c r="G5" s="189"/>
      <c r="H5" s="170"/>
    </row>
    <row r="6" spans="1:8" ht="16.5">
      <c r="A6" s="193" t="s">
        <v>345</v>
      </c>
      <c r="B6" s="168" t="s">
        <v>368</v>
      </c>
      <c r="C6" s="169"/>
      <c r="D6" s="185">
        <v>145609</v>
      </c>
      <c r="E6" s="169"/>
      <c r="F6" s="189"/>
      <c r="G6" s="189"/>
      <c r="H6" s="170"/>
    </row>
    <row r="7" spans="1:8" ht="15.75">
      <c r="A7" s="193" t="s">
        <v>346</v>
      </c>
      <c r="B7" s="168" t="s">
        <v>360</v>
      </c>
      <c r="C7" s="169"/>
      <c r="D7" s="185">
        <v>835406</v>
      </c>
      <c r="E7" s="169"/>
      <c r="F7" s="189"/>
      <c r="G7" s="189"/>
      <c r="H7" s="170"/>
    </row>
    <row r="8" spans="1:8" ht="15.75">
      <c r="A8" s="193" t="s">
        <v>347</v>
      </c>
      <c r="B8" s="168" t="s">
        <v>364</v>
      </c>
      <c r="C8" s="169"/>
      <c r="D8" s="185">
        <v>110000</v>
      </c>
      <c r="E8" s="169"/>
      <c r="F8" s="189"/>
      <c r="G8" s="189"/>
      <c r="H8" s="170"/>
    </row>
    <row r="9" spans="1:8" ht="15.75">
      <c r="A9" s="193" t="s">
        <v>348</v>
      </c>
      <c r="B9" s="168" t="s">
        <v>357</v>
      </c>
      <c r="C9" s="169"/>
      <c r="D9" s="185">
        <v>758000</v>
      </c>
      <c r="E9" s="169"/>
      <c r="F9" s="189"/>
      <c r="G9" s="189"/>
      <c r="H9" s="170"/>
    </row>
    <row r="10" spans="1:8" ht="15.75">
      <c r="A10" s="193" t="s">
        <v>335</v>
      </c>
      <c r="B10" s="168">
        <v>61</v>
      </c>
      <c r="C10" s="169"/>
      <c r="D10" s="185">
        <v>840000</v>
      </c>
      <c r="E10" s="169"/>
      <c r="F10" s="189"/>
      <c r="G10" s="189"/>
      <c r="H10" s="170"/>
    </row>
    <row r="11" spans="1:8" ht="31.5">
      <c r="A11" s="193" t="s">
        <v>336</v>
      </c>
      <c r="B11" s="168" t="s">
        <v>365</v>
      </c>
      <c r="C11" s="169"/>
      <c r="D11" s="185">
        <v>1197286</v>
      </c>
      <c r="E11" s="169"/>
      <c r="F11" s="189"/>
      <c r="G11" s="189"/>
      <c r="H11" s="170"/>
    </row>
    <row r="12" spans="1:8" ht="31.5">
      <c r="A12" s="193" t="s">
        <v>349</v>
      </c>
      <c r="B12" s="168">
        <v>77</v>
      </c>
      <c r="C12" s="169"/>
      <c r="D12" s="185">
        <v>328000</v>
      </c>
      <c r="E12" s="169"/>
      <c r="F12" s="189"/>
      <c r="G12" s="189"/>
      <c r="H12" s="170"/>
    </row>
    <row r="13" spans="1:8" ht="16.5">
      <c r="A13" s="193" t="s">
        <v>337</v>
      </c>
      <c r="B13" s="168" t="s">
        <v>373</v>
      </c>
      <c r="C13" s="169"/>
      <c r="D13" s="185">
        <v>189276</v>
      </c>
      <c r="E13" s="169"/>
      <c r="F13" s="189"/>
      <c r="G13" s="189"/>
      <c r="H13" s="170"/>
    </row>
    <row r="14" spans="1:8" ht="15.75">
      <c r="A14" s="193" t="s">
        <v>350</v>
      </c>
      <c r="B14" s="168">
        <v>40</v>
      </c>
      <c r="C14" s="169"/>
      <c r="D14" s="185">
        <v>450000</v>
      </c>
      <c r="E14" s="169"/>
      <c r="F14" s="189"/>
      <c r="G14" s="189"/>
      <c r="H14" s="170"/>
    </row>
    <row r="15" spans="1:8" ht="15.75">
      <c r="A15" s="193" t="s">
        <v>351</v>
      </c>
      <c r="B15" s="168" t="s">
        <v>358</v>
      </c>
      <c r="C15" s="169"/>
      <c r="D15" s="185">
        <v>259251</v>
      </c>
      <c r="E15" s="169"/>
      <c r="F15" s="189"/>
      <c r="G15" s="189"/>
      <c r="H15" s="170"/>
    </row>
    <row r="16" spans="1:8" ht="63">
      <c r="A16" s="193" t="s">
        <v>352</v>
      </c>
      <c r="B16" s="168" t="s">
        <v>363</v>
      </c>
      <c r="C16" s="169"/>
      <c r="D16" s="185">
        <v>2072563</v>
      </c>
      <c r="E16" s="169"/>
      <c r="F16" s="189"/>
      <c r="G16" s="189"/>
      <c r="H16" s="170"/>
    </row>
    <row r="17" spans="1:8" ht="31.5">
      <c r="A17" s="193" t="s">
        <v>353</v>
      </c>
      <c r="B17" s="168" t="s">
        <v>362</v>
      </c>
      <c r="C17" s="169"/>
      <c r="D17" s="185">
        <v>456000</v>
      </c>
      <c r="E17" s="169"/>
      <c r="F17" s="189"/>
      <c r="G17" s="189"/>
      <c r="H17" s="170"/>
    </row>
    <row r="18" spans="1:8" ht="31.5">
      <c r="A18" s="193" t="s">
        <v>338</v>
      </c>
      <c r="B18" s="168" t="s">
        <v>361</v>
      </c>
      <c r="C18" s="169"/>
      <c r="D18" s="185">
        <v>2598498</v>
      </c>
      <c r="E18" s="169"/>
      <c r="F18" s="189"/>
      <c r="G18" s="189"/>
      <c r="H18" s="170"/>
    </row>
    <row r="19" spans="1:8" ht="15.75">
      <c r="A19" s="193" t="s">
        <v>354</v>
      </c>
      <c r="B19" s="168">
        <v>65</v>
      </c>
      <c r="C19" s="169"/>
      <c r="D19" s="185">
        <v>900000</v>
      </c>
      <c r="E19" s="169"/>
      <c r="F19" s="189"/>
      <c r="G19" s="189"/>
      <c r="H19" s="170"/>
    </row>
    <row r="20" spans="1:8" ht="31.5">
      <c r="A20" s="193" t="s">
        <v>339</v>
      </c>
      <c r="B20" s="168" t="s">
        <v>359</v>
      </c>
      <c r="C20" s="169"/>
      <c r="D20" s="185">
        <v>104305</v>
      </c>
      <c r="E20" s="169"/>
      <c r="F20" s="189"/>
      <c r="G20" s="189"/>
      <c r="H20" s="170"/>
    </row>
    <row r="21" spans="1:8" ht="31.5">
      <c r="A21" s="193" t="s">
        <v>355</v>
      </c>
      <c r="B21" s="168">
        <v>83</v>
      </c>
      <c r="C21" s="169"/>
      <c r="D21" s="185">
        <v>420000</v>
      </c>
      <c r="E21" s="169"/>
      <c r="F21" s="189"/>
      <c r="G21" s="189"/>
      <c r="H21" s="170"/>
    </row>
    <row r="22" spans="1:8" ht="31.5">
      <c r="A22" s="193" t="s">
        <v>356</v>
      </c>
      <c r="B22" s="168" t="s">
        <v>372</v>
      </c>
      <c r="C22" s="169"/>
      <c r="D22" s="185">
        <v>115000</v>
      </c>
      <c r="E22" s="169"/>
      <c r="F22" s="189"/>
      <c r="G22" s="189"/>
      <c r="H22" s="170"/>
    </row>
    <row r="23" spans="1:8" ht="15.75">
      <c r="A23" s="193" t="s">
        <v>340</v>
      </c>
      <c r="B23" s="168" t="s">
        <v>366</v>
      </c>
      <c r="C23" s="169"/>
      <c r="D23" s="185">
        <v>560000</v>
      </c>
      <c r="E23" s="169"/>
      <c r="F23" s="189"/>
      <c r="G23" s="189"/>
      <c r="H23" s="170"/>
    </row>
    <row r="24" spans="1:8" ht="15.75">
      <c r="A24" s="193"/>
      <c r="B24" s="168"/>
      <c r="C24" s="169"/>
      <c r="D24" s="175"/>
      <c r="E24" s="169"/>
      <c r="F24" s="189"/>
      <c r="G24" s="189"/>
      <c r="H24" s="170"/>
    </row>
    <row r="25" spans="1:8" ht="15.75">
      <c r="A25" s="193"/>
      <c r="B25" s="168"/>
      <c r="C25" s="169"/>
      <c r="D25" s="175"/>
      <c r="E25" s="169"/>
      <c r="F25" s="189"/>
      <c r="G25" s="189"/>
      <c r="H25" s="170"/>
    </row>
    <row r="26" spans="1:8" ht="15.75">
      <c r="A26" s="193"/>
      <c r="B26" s="168"/>
      <c r="C26" s="169"/>
      <c r="D26" s="175"/>
      <c r="E26" s="169"/>
      <c r="F26" s="189"/>
      <c r="G26" s="189"/>
      <c r="H26" s="170"/>
    </row>
    <row r="27" spans="1:8" ht="16.5" thickBot="1">
      <c r="A27" s="194"/>
      <c r="B27" s="171"/>
      <c r="C27" s="172"/>
      <c r="D27" s="176"/>
      <c r="E27" s="172"/>
      <c r="F27" s="190"/>
      <c r="G27" s="190"/>
      <c r="H27" s="173"/>
    </row>
    <row r="28" ht="16.5" thickTop="1"/>
    <row r="29" spans="1:8" ht="15.75">
      <c r="A29" s="178" t="s">
        <v>292</v>
      </c>
      <c r="B29" s="65"/>
      <c r="C29" s="36"/>
      <c r="D29" s="67"/>
      <c r="E29" s="36"/>
      <c r="F29" s="36"/>
      <c r="G29" s="36"/>
      <c r="H29" s="36"/>
    </row>
    <row r="30" ht="15.75">
      <c r="A30" s="178" t="s">
        <v>318</v>
      </c>
    </row>
    <row r="31" ht="15.75">
      <c r="A31" s="178" t="s">
        <v>319</v>
      </c>
    </row>
    <row r="32" ht="15.75">
      <c r="A32" s="178" t="s">
        <v>320</v>
      </c>
    </row>
  </sheetData>
  <sheetProtection/>
  <printOptions horizontalCentered="1"/>
  <pageMargins left="0.5511811023622047" right="0.5511811023622047" top="0.7874015748031497" bottom="0.7874015748031497" header="0.3937007874015748" footer="0.3937007874015748"/>
  <pageSetup horizontalDpi="600" verticalDpi="600" orientation="landscape" paperSize="9" r:id="rId1"/>
  <headerFooter alignWithMargins="0">
    <oddHeader>&amp;C&amp;"華康粗圓體,標準"&amp;14【附件九】９９年度資本門金額５０萬元（含）以上採購計畫執行情形</oddHeader>
    <oddFooter>&amp;C&amp;11學校自評表(附件九)資本門50萬元以上採購計畫執行情形&amp;"Times New Roman,標準"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2:F6"/>
  <sheetViews>
    <sheetView zoomScale="90" zoomScaleNormal="90" zoomScalePageLayoutView="0" workbookViewId="0" topLeftCell="A1">
      <selection activeCell="A3" sqref="A3:A4"/>
    </sheetView>
  </sheetViews>
  <sheetFormatPr defaultColWidth="9.00390625" defaultRowHeight="16.5"/>
  <cols>
    <col min="1" max="6" width="21.625" style="1" customWidth="1"/>
    <col min="7" max="16384" width="9.00390625" style="1" customWidth="1"/>
  </cols>
  <sheetData>
    <row r="1" ht="16.5" thickBot="1"/>
    <row r="2" spans="1:6" ht="58.5" customHeight="1" thickTop="1">
      <c r="A2" s="233" t="s">
        <v>113</v>
      </c>
      <c r="B2" s="234"/>
      <c r="C2" s="234"/>
      <c r="D2" s="234"/>
      <c r="E2" s="234"/>
      <c r="F2" s="235"/>
    </row>
    <row r="3" spans="1:6" ht="52.5" customHeight="1">
      <c r="A3" s="240" t="s">
        <v>45</v>
      </c>
      <c r="B3" s="236"/>
      <c r="C3" s="236"/>
      <c r="D3" s="236"/>
      <c r="E3" s="236"/>
      <c r="F3" s="237"/>
    </row>
    <row r="4" spans="1:6" ht="23.25" customHeight="1">
      <c r="A4" s="248"/>
      <c r="B4" s="238" t="s">
        <v>41</v>
      </c>
      <c r="C4" s="238"/>
      <c r="D4" s="238"/>
      <c r="E4" s="238"/>
      <c r="F4" s="239"/>
    </row>
    <row r="5" spans="1:6" ht="31.5" customHeight="1">
      <c r="A5" s="240" t="s">
        <v>42</v>
      </c>
      <c r="B5" s="242"/>
      <c r="C5" s="244" t="s">
        <v>43</v>
      </c>
      <c r="D5" s="242"/>
      <c r="E5" s="244" t="s">
        <v>44</v>
      </c>
      <c r="F5" s="246" t="s">
        <v>112</v>
      </c>
    </row>
    <row r="6" spans="1:6" ht="16.5" thickBot="1">
      <c r="A6" s="241"/>
      <c r="B6" s="243"/>
      <c r="C6" s="245"/>
      <c r="D6" s="243"/>
      <c r="E6" s="245"/>
      <c r="F6" s="247"/>
    </row>
    <row r="7" ht="16.5" thickTop="1"/>
  </sheetData>
  <sheetProtection/>
  <mergeCells count="10">
    <mergeCell ref="A2:F2"/>
    <mergeCell ref="B3:F3"/>
    <mergeCell ref="B4:F4"/>
    <mergeCell ref="A5:A6"/>
    <mergeCell ref="B5:B6"/>
    <mergeCell ref="C5:C6"/>
    <mergeCell ref="D5:D6"/>
    <mergeCell ref="E5:E6"/>
    <mergeCell ref="F5:F6"/>
    <mergeCell ref="A3:A4"/>
  </mergeCells>
  <printOptions horizontalCentered="1" verticalCentered="1"/>
  <pageMargins left="0.5905511811023623" right="0.5905511811023623" top="0.984251968503937" bottom="0.984251968503937" header="0.3937007874015748" footer="0.3937007874015748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52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" sqref="B3"/>
    </sheetView>
  </sheetViews>
  <sheetFormatPr defaultColWidth="9.00390625" defaultRowHeight="16.5"/>
  <cols>
    <col min="1" max="1" width="4.625" style="31" customWidth="1"/>
    <col min="2" max="2" width="46.25390625" style="30" customWidth="1"/>
    <col min="3" max="3" width="5.875" style="30" customWidth="1"/>
    <col min="4" max="4" width="24.625" style="30" customWidth="1"/>
    <col min="5" max="5" width="43.625" style="30" customWidth="1"/>
    <col min="6" max="6" width="13.625" style="30" customWidth="1"/>
    <col min="7" max="16384" width="9.00390625" style="30" customWidth="1"/>
  </cols>
  <sheetData>
    <row r="1" spans="1:6" s="31" customFormat="1" ht="19.5" customHeight="1">
      <c r="A1" s="254" t="s">
        <v>17</v>
      </c>
      <c r="B1" s="255"/>
      <c r="C1" s="252" t="s">
        <v>18</v>
      </c>
      <c r="D1" s="253"/>
      <c r="E1" s="51" t="s">
        <v>49</v>
      </c>
      <c r="F1" s="51" t="s">
        <v>48</v>
      </c>
    </row>
    <row r="2" spans="1:6" ht="19.5" customHeight="1">
      <c r="A2" s="256" t="s">
        <v>133</v>
      </c>
      <c r="B2" s="136" t="s">
        <v>121</v>
      </c>
      <c r="C2" s="29"/>
      <c r="E2" s="58"/>
      <c r="F2" s="59"/>
    </row>
    <row r="3" spans="1:6" ht="33">
      <c r="A3" s="257"/>
      <c r="B3" s="137" t="s">
        <v>115</v>
      </c>
      <c r="C3" s="54"/>
      <c r="D3" s="57" t="e">
        <f>'S3'!E3</f>
        <v>#DIV/0!</v>
      </c>
      <c r="E3" s="73"/>
      <c r="F3" s="68"/>
    </row>
    <row r="4" spans="1:6" ht="33">
      <c r="A4" s="257"/>
      <c r="B4" s="137" t="s">
        <v>122</v>
      </c>
      <c r="C4" s="54"/>
      <c r="D4" s="57" t="e">
        <f>'S1'!F4</f>
        <v>#DIV/0!</v>
      </c>
      <c r="E4" s="73"/>
      <c r="F4" s="37"/>
    </row>
    <row r="5" spans="1:6" ht="33">
      <c r="A5" s="257"/>
      <c r="B5" s="137" t="s">
        <v>123</v>
      </c>
      <c r="C5" s="54"/>
      <c r="D5" s="57" t="e">
        <f>'S1'!C4</f>
        <v>#DIV/0!</v>
      </c>
      <c r="E5" s="73"/>
      <c r="F5" s="37"/>
    </row>
    <row r="6" spans="1:6" ht="33">
      <c r="A6" s="257"/>
      <c r="B6" s="137" t="s">
        <v>124</v>
      </c>
      <c r="C6" s="54"/>
      <c r="D6" s="60">
        <v>0</v>
      </c>
      <c r="E6" s="73" t="s">
        <v>114</v>
      </c>
      <c r="F6" s="37"/>
    </row>
    <row r="7" spans="1:6" ht="49.5">
      <c r="A7" s="257"/>
      <c r="B7" s="137" t="s">
        <v>125</v>
      </c>
      <c r="C7" s="54"/>
      <c r="D7" s="60">
        <v>0</v>
      </c>
      <c r="E7" s="73" t="s">
        <v>114</v>
      </c>
      <c r="F7" s="37"/>
    </row>
    <row r="8" spans="1:6" ht="33">
      <c r="A8" s="257"/>
      <c r="B8" s="137" t="s">
        <v>126</v>
      </c>
      <c r="C8" s="54"/>
      <c r="D8" s="57" t="e">
        <f>'S1'!D8</f>
        <v>#DIV/0!</v>
      </c>
      <c r="E8" s="73"/>
      <c r="F8" s="37"/>
    </row>
    <row r="9" spans="1:6" ht="33">
      <c r="A9" s="257"/>
      <c r="B9" s="137" t="s">
        <v>127</v>
      </c>
      <c r="C9" s="54"/>
      <c r="D9" s="57" t="e">
        <f>'S1'!D9</f>
        <v>#DIV/0!</v>
      </c>
      <c r="E9" s="73"/>
      <c r="F9" s="37"/>
    </row>
    <row r="10" spans="1:6" ht="33">
      <c r="A10" s="257"/>
      <c r="B10" s="137" t="s">
        <v>128</v>
      </c>
      <c r="C10" s="54"/>
      <c r="D10" s="57" t="e">
        <f>'S1'!D13</f>
        <v>#DIV/0!</v>
      </c>
      <c r="E10" s="73"/>
      <c r="F10" s="37"/>
    </row>
    <row r="11" spans="1:6" ht="66">
      <c r="A11" s="257"/>
      <c r="B11" s="137" t="s">
        <v>129</v>
      </c>
      <c r="C11" s="54"/>
      <c r="D11" s="57" t="e">
        <f>'S1'!D23</f>
        <v>#DIV/0!</v>
      </c>
      <c r="E11" s="73"/>
      <c r="F11" s="37"/>
    </row>
    <row r="12" spans="1:6" ht="33">
      <c r="A12" s="257"/>
      <c r="B12" s="137" t="s">
        <v>130</v>
      </c>
      <c r="C12" s="54"/>
      <c r="D12" s="57" t="e">
        <f>'S1'!D33</f>
        <v>#DIV/0!</v>
      </c>
      <c r="E12" s="73"/>
      <c r="F12" s="37"/>
    </row>
    <row r="13" spans="1:6" ht="33">
      <c r="A13" s="257"/>
      <c r="B13" s="137" t="s">
        <v>131</v>
      </c>
      <c r="C13" s="54"/>
      <c r="D13" s="57" t="e">
        <f>'S1'!D32</f>
        <v>#DIV/0!</v>
      </c>
      <c r="E13" s="73"/>
      <c r="F13" s="37"/>
    </row>
    <row r="14" spans="1:6" ht="49.5">
      <c r="A14" s="257"/>
      <c r="B14" s="137" t="s">
        <v>132</v>
      </c>
      <c r="C14" s="54"/>
      <c r="D14" s="57" t="e">
        <f>'S1'!D34</f>
        <v>#DIV/0!</v>
      </c>
      <c r="E14" s="73"/>
      <c r="F14" s="37"/>
    </row>
    <row r="15" spans="1:6" ht="70.5" customHeight="1">
      <c r="A15" s="257"/>
      <c r="B15" s="32" t="s">
        <v>136</v>
      </c>
      <c r="C15" s="55"/>
      <c r="D15" s="53"/>
      <c r="E15" s="73"/>
      <c r="F15" s="71" t="s">
        <v>86</v>
      </c>
    </row>
    <row r="16" spans="1:6" ht="69" customHeight="1">
      <c r="A16" s="257"/>
      <c r="B16" s="32" t="s">
        <v>137</v>
      </c>
      <c r="C16" s="55"/>
      <c r="D16" s="53"/>
      <c r="E16" s="73"/>
      <c r="F16" s="71" t="s">
        <v>86</v>
      </c>
    </row>
    <row r="17" spans="1:6" ht="87" customHeight="1">
      <c r="A17" s="257"/>
      <c r="B17" s="32" t="s">
        <v>138</v>
      </c>
      <c r="C17" s="55"/>
      <c r="D17" s="53"/>
      <c r="E17" s="73"/>
      <c r="F17" s="71" t="s">
        <v>86</v>
      </c>
    </row>
    <row r="18" spans="1:6" ht="75" customHeight="1">
      <c r="A18" s="257"/>
      <c r="B18" s="32" t="s">
        <v>139</v>
      </c>
      <c r="C18" s="55"/>
      <c r="D18" s="53"/>
      <c r="E18" s="73"/>
      <c r="F18" s="71" t="s">
        <v>86</v>
      </c>
    </row>
    <row r="19" spans="1:6" ht="81" customHeight="1">
      <c r="A19" s="257"/>
      <c r="B19" s="32" t="s">
        <v>140</v>
      </c>
      <c r="C19" s="55"/>
      <c r="D19" s="53"/>
      <c r="E19" s="73"/>
      <c r="F19" s="71" t="s">
        <v>86</v>
      </c>
    </row>
    <row r="20" spans="1:6" ht="65.25" customHeight="1">
      <c r="A20" s="257"/>
      <c r="B20" s="32" t="s">
        <v>141</v>
      </c>
      <c r="C20" s="55"/>
      <c r="D20" s="53"/>
      <c r="E20" s="73"/>
      <c r="F20" s="71" t="s">
        <v>86</v>
      </c>
    </row>
    <row r="21" spans="1:6" ht="65.25" customHeight="1">
      <c r="A21" s="257"/>
      <c r="B21" s="32" t="s">
        <v>142</v>
      </c>
      <c r="C21" s="55"/>
      <c r="D21" s="53"/>
      <c r="E21" s="73"/>
      <c r="F21" s="71" t="s">
        <v>86</v>
      </c>
    </row>
    <row r="22" spans="1:6" ht="90" customHeight="1">
      <c r="A22" s="257"/>
      <c r="B22" s="32" t="s">
        <v>143</v>
      </c>
      <c r="C22" s="55"/>
      <c r="D22" s="53"/>
      <c r="E22" s="73"/>
      <c r="F22" s="71" t="s">
        <v>87</v>
      </c>
    </row>
    <row r="23" spans="1:6" ht="90" customHeight="1">
      <c r="A23" s="257"/>
      <c r="B23" s="32" t="s">
        <v>144</v>
      </c>
      <c r="C23" s="55"/>
      <c r="D23" s="53"/>
      <c r="E23" s="73"/>
      <c r="F23" s="71" t="s">
        <v>88</v>
      </c>
    </row>
    <row r="24" spans="1:6" ht="110.25" customHeight="1">
      <c r="A24" s="257"/>
      <c r="B24" s="32" t="s">
        <v>145</v>
      </c>
      <c r="C24" s="55"/>
      <c r="D24" s="53"/>
      <c r="E24" s="73"/>
      <c r="F24" s="71" t="s">
        <v>89</v>
      </c>
    </row>
    <row r="25" spans="1:6" ht="90" customHeight="1">
      <c r="A25" s="257"/>
      <c r="B25" s="32" t="s">
        <v>146</v>
      </c>
      <c r="C25" s="55"/>
      <c r="D25" s="53"/>
      <c r="E25" s="73"/>
      <c r="F25" s="71" t="s">
        <v>86</v>
      </c>
    </row>
    <row r="26" spans="1:6" ht="90" customHeight="1">
      <c r="A26" s="257"/>
      <c r="B26" s="32" t="s">
        <v>147</v>
      </c>
      <c r="C26" s="55"/>
      <c r="D26" s="53"/>
      <c r="E26" s="73"/>
      <c r="F26" s="71" t="s">
        <v>86</v>
      </c>
    </row>
    <row r="27" spans="1:6" ht="99.75" customHeight="1">
      <c r="A27" s="249" t="s">
        <v>134</v>
      </c>
      <c r="B27" s="32" t="s">
        <v>148</v>
      </c>
      <c r="C27" s="56"/>
      <c r="D27" s="53"/>
      <c r="E27" s="73"/>
      <c r="F27" s="71" t="s">
        <v>86</v>
      </c>
    </row>
    <row r="28" spans="1:6" ht="99.75" customHeight="1">
      <c r="A28" s="258"/>
      <c r="B28" s="32" t="s">
        <v>149</v>
      </c>
      <c r="C28" s="56"/>
      <c r="D28" s="53"/>
      <c r="E28" s="73"/>
      <c r="F28" s="71" t="s">
        <v>86</v>
      </c>
    </row>
    <row r="29" spans="1:6" ht="99.75" customHeight="1">
      <c r="A29" s="250"/>
      <c r="B29" s="32" t="s">
        <v>150</v>
      </c>
      <c r="C29" s="56"/>
      <c r="D29" s="53"/>
      <c r="E29" s="73"/>
      <c r="F29" s="71" t="s">
        <v>86</v>
      </c>
    </row>
    <row r="30" spans="1:6" ht="99.75" customHeight="1">
      <c r="A30" s="250"/>
      <c r="B30" s="32" t="s">
        <v>151</v>
      </c>
      <c r="C30" s="56"/>
      <c r="D30" s="53"/>
      <c r="E30" s="73"/>
      <c r="F30" s="71" t="s">
        <v>86</v>
      </c>
    </row>
    <row r="31" spans="1:6" ht="99.75" customHeight="1">
      <c r="A31" s="250"/>
      <c r="B31" s="32" t="s">
        <v>152</v>
      </c>
      <c r="C31" s="56"/>
      <c r="D31" s="53"/>
      <c r="E31" s="73"/>
      <c r="F31" s="71" t="s">
        <v>86</v>
      </c>
    </row>
    <row r="32" spans="1:6" ht="99.75" customHeight="1">
      <c r="A32" s="250"/>
      <c r="B32" s="32" t="s">
        <v>153</v>
      </c>
      <c r="C32" s="56"/>
      <c r="D32" s="53"/>
      <c r="E32" s="73"/>
      <c r="F32" s="71" t="s">
        <v>86</v>
      </c>
    </row>
    <row r="33" spans="1:6" ht="99.75" customHeight="1">
      <c r="A33" s="250"/>
      <c r="B33" s="32" t="s">
        <v>154</v>
      </c>
      <c r="C33" s="56"/>
      <c r="D33" s="53"/>
      <c r="E33" s="73"/>
      <c r="F33" s="71" t="s">
        <v>86</v>
      </c>
    </row>
    <row r="34" spans="1:6" ht="99.75" customHeight="1">
      <c r="A34" s="250"/>
      <c r="B34" s="32" t="s">
        <v>155</v>
      </c>
      <c r="C34" s="56"/>
      <c r="D34" s="53"/>
      <c r="E34" s="73"/>
      <c r="F34" s="71" t="s">
        <v>86</v>
      </c>
    </row>
    <row r="35" spans="1:6" ht="99.75" customHeight="1">
      <c r="A35" s="250"/>
      <c r="B35" s="32" t="s">
        <v>156</v>
      </c>
      <c r="C35" s="56"/>
      <c r="D35" s="53"/>
      <c r="E35" s="73"/>
      <c r="F35" s="71" t="s">
        <v>86</v>
      </c>
    </row>
    <row r="36" spans="1:6" ht="49.5" customHeight="1">
      <c r="A36" s="250"/>
      <c r="B36" s="260" t="s">
        <v>157</v>
      </c>
      <c r="C36" s="56"/>
      <c r="D36" s="53"/>
      <c r="E36" s="73"/>
      <c r="F36" s="71" t="s">
        <v>86</v>
      </c>
    </row>
    <row r="37" spans="1:6" ht="49.5" customHeight="1">
      <c r="A37" s="259"/>
      <c r="B37" s="261"/>
      <c r="C37" s="56"/>
      <c r="D37" s="53"/>
      <c r="E37" s="73"/>
      <c r="F37" s="71" t="s">
        <v>86</v>
      </c>
    </row>
    <row r="38" spans="1:6" ht="120" customHeight="1">
      <c r="A38" s="249" t="s">
        <v>135</v>
      </c>
      <c r="B38" s="32" t="s">
        <v>158</v>
      </c>
      <c r="C38" s="56"/>
      <c r="D38" s="53"/>
      <c r="E38" s="73"/>
      <c r="F38" s="71" t="s">
        <v>86</v>
      </c>
    </row>
    <row r="39" spans="1:6" ht="141" customHeight="1">
      <c r="A39" s="250"/>
      <c r="B39" s="32" t="s">
        <v>321</v>
      </c>
      <c r="C39" s="56"/>
      <c r="D39" s="72" t="s">
        <v>159</v>
      </c>
      <c r="E39" s="73"/>
      <c r="F39" s="71" t="s">
        <v>86</v>
      </c>
    </row>
    <row r="40" spans="1:6" ht="120" customHeight="1">
      <c r="A40" s="250"/>
      <c r="B40" s="32" t="s">
        <v>160</v>
      </c>
      <c r="C40" s="56"/>
      <c r="D40" s="53"/>
      <c r="E40" s="73"/>
      <c r="F40" s="71" t="s">
        <v>86</v>
      </c>
    </row>
    <row r="41" spans="1:6" ht="120" customHeight="1">
      <c r="A41" s="250"/>
      <c r="B41" s="32" t="s">
        <v>161</v>
      </c>
      <c r="C41" s="56"/>
      <c r="D41" s="53"/>
      <c r="E41" s="73"/>
      <c r="F41" s="71" t="s">
        <v>86</v>
      </c>
    </row>
    <row r="42" spans="1:6" ht="99.75" customHeight="1">
      <c r="A42" s="250"/>
      <c r="B42" s="32" t="s">
        <v>162</v>
      </c>
      <c r="C42" s="56"/>
      <c r="D42" s="53"/>
      <c r="E42" s="73"/>
      <c r="F42" s="71" t="s">
        <v>86</v>
      </c>
    </row>
    <row r="43" spans="1:6" ht="99.75" customHeight="1">
      <c r="A43" s="250"/>
      <c r="B43" s="32" t="s">
        <v>322</v>
      </c>
      <c r="C43" s="56"/>
      <c r="D43" s="53"/>
      <c r="E43" s="73"/>
      <c r="F43" s="71" t="s">
        <v>86</v>
      </c>
    </row>
    <row r="44" spans="1:6" ht="99.75" customHeight="1">
      <c r="A44" s="250"/>
      <c r="B44" s="32" t="s">
        <v>163</v>
      </c>
      <c r="C44" s="56"/>
      <c r="D44" s="53"/>
      <c r="E44" s="73"/>
      <c r="F44" s="71" t="s">
        <v>86</v>
      </c>
    </row>
    <row r="45" spans="1:6" ht="99.75" customHeight="1">
      <c r="A45" s="250"/>
      <c r="B45" s="32" t="s">
        <v>323</v>
      </c>
      <c r="C45" s="56"/>
      <c r="D45" s="53"/>
      <c r="E45" s="73"/>
      <c r="F45" s="71" t="s">
        <v>86</v>
      </c>
    </row>
    <row r="46" spans="1:6" ht="99.75" customHeight="1">
      <c r="A46" s="250"/>
      <c r="B46" s="32" t="s">
        <v>164</v>
      </c>
      <c r="C46" s="56"/>
      <c r="D46" s="53"/>
      <c r="E46" s="73"/>
      <c r="F46" s="71" t="s">
        <v>86</v>
      </c>
    </row>
    <row r="47" spans="1:6" ht="99.75" customHeight="1">
      <c r="A47" s="250"/>
      <c r="B47" s="32" t="s">
        <v>165</v>
      </c>
      <c r="C47" s="56"/>
      <c r="D47" s="53"/>
      <c r="E47" s="73"/>
      <c r="F47" s="71" t="s">
        <v>86</v>
      </c>
    </row>
    <row r="48" spans="1:6" ht="99.75" customHeight="1">
      <c r="A48" s="250"/>
      <c r="B48" s="32" t="s">
        <v>166</v>
      </c>
      <c r="C48" s="56"/>
      <c r="D48" s="53"/>
      <c r="E48" s="73"/>
      <c r="F48" s="71" t="s">
        <v>86</v>
      </c>
    </row>
    <row r="49" spans="1:6" ht="99.75" customHeight="1">
      <c r="A49" s="250"/>
      <c r="B49" s="32" t="s">
        <v>167</v>
      </c>
      <c r="C49" s="56"/>
      <c r="D49" s="53"/>
      <c r="E49" s="73"/>
      <c r="F49" s="71" t="s">
        <v>86</v>
      </c>
    </row>
    <row r="50" spans="1:6" ht="99.75" customHeight="1">
      <c r="A50" s="250"/>
      <c r="B50" s="32" t="s">
        <v>168</v>
      </c>
      <c r="C50" s="56"/>
      <c r="D50" s="53"/>
      <c r="E50" s="73"/>
      <c r="F50" s="71" t="s">
        <v>86</v>
      </c>
    </row>
    <row r="51" spans="1:6" ht="49.5" customHeight="1">
      <c r="A51" s="250"/>
      <c r="B51" s="260" t="s">
        <v>169</v>
      </c>
      <c r="C51" s="56"/>
      <c r="D51" s="53"/>
      <c r="E51" s="73"/>
      <c r="F51" s="71" t="s">
        <v>86</v>
      </c>
    </row>
    <row r="52" spans="1:6" ht="49.5" customHeight="1">
      <c r="A52" s="251"/>
      <c r="B52" s="262"/>
      <c r="C52" s="56"/>
      <c r="D52" s="53"/>
      <c r="E52" s="73"/>
      <c r="F52" s="71" t="s">
        <v>86</v>
      </c>
    </row>
  </sheetData>
  <sheetProtection/>
  <mergeCells count="7">
    <mergeCell ref="A38:A52"/>
    <mergeCell ref="C1:D1"/>
    <mergeCell ref="A1:B1"/>
    <mergeCell ref="A2:A26"/>
    <mergeCell ref="A27:A37"/>
    <mergeCell ref="B36:B37"/>
    <mergeCell ref="B51:B52"/>
  </mergeCells>
  <printOptions horizontalCentered="1"/>
  <pageMargins left="0.3937007874015748" right="0.3937007874015748" top="0.6299212598425197" bottom="0.5905511811023623" header="0.31496062992125984" footer="0.31496062992125984"/>
  <pageSetup horizontalDpi="600" verticalDpi="600" orientation="landscape" paperSize="9" r:id="rId4"/>
  <headerFooter alignWithMargins="0">
    <oddHeader>&amp;C&amp;"華康粗圓體,標準"&amp;14教育部對私立技專校院執行９９年度整體發展獎補助經費運用績效訪視評鑑計畫【學校自評表】</oddHeader>
    <oddFooter>&amp;C&amp;"細明體,標準"&amp;11學校自評表(主表)&amp;"Times New Roman,標準" -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H42"/>
  <sheetViews>
    <sheetView zoomScale="85" zoomScaleNormal="85" zoomScalePageLayoutView="0" workbookViewId="0" topLeftCell="A1">
      <selection activeCell="B2" sqref="B2"/>
    </sheetView>
  </sheetViews>
  <sheetFormatPr defaultColWidth="9.00390625" defaultRowHeight="16.5"/>
  <cols>
    <col min="1" max="1" width="11.25390625" style="1" customWidth="1"/>
    <col min="2" max="2" width="31.625" style="1" customWidth="1"/>
    <col min="3" max="3" width="22.625" style="1" customWidth="1"/>
    <col min="4" max="5" width="12.625" style="28" customWidth="1"/>
    <col min="6" max="6" width="22.625" style="1" customWidth="1"/>
    <col min="7" max="8" width="12.625" style="1" customWidth="1"/>
    <col min="9" max="16384" width="9.00390625" style="1" customWidth="1"/>
  </cols>
  <sheetData>
    <row r="1" spans="2:7" ht="22.5" customHeight="1" thickTop="1">
      <c r="B1" s="40" t="s">
        <v>26</v>
      </c>
      <c r="C1" s="41" t="s">
        <v>27</v>
      </c>
      <c r="D1" s="274" t="s">
        <v>28</v>
      </c>
      <c r="E1" s="275"/>
      <c r="F1" s="42" t="s">
        <v>29</v>
      </c>
      <c r="G1" s="74"/>
    </row>
    <row r="2" spans="2:7" s="28" customFormat="1" ht="22.5" customHeight="1">
      <c r="B2" s="142"/>
      <c r="C2" s="143"/>
      <c r="D2" s="276">
        <f>F19+F42</f>
        <v>0</v>
      </c>
      <c r="E2" s="277"/>
      <c r="F2" s="49">
        <f>SUM(B2:D2)</f>
        <v>0</v>
      </c>
      <c r="G2" s="75"/>
    </row>
    <row r="3" spans="2:7" ht="39.75" customHeight="1">
      <c r="B3" s="141" t="s">
        <v>181</v>
      </c>
      <c r="C3" s="43" t="s">
        <v>116</v>
      </c>
      <c r="D3" s="278" t="s">
        <v>180</v>
      </c>
      <c r="E3" s="277"/>
      <c r="F3" s="44" t="s">
        <v>117</v>
      </c>
      <c r="G3" s="74"/>
    </row>
    <row r="4" spans="2:7" ht="22.5" customHeight="1" thickBot="1">
      <c r="B4" s="50">
        <f>C42</f>
        <v>0</v>
      </c>
      <c r="C4" s="134" t="e">
        <f>B4/(B2+C2)</f>
        <v>#DIV/0!</v>
      </c>
      <c r="D4" s="279">
        <f>C19</f>
        <v>0</v>
      </c>
      <c r="E4" s="280"/>
      <c r="F4" s="135" t="e">
        <f>D4/(B2+C2)</f>
        <v>#DIV/0!</v>
      </c>
      <c r="G4" s="76"/>
    </row>
    <row r="5" ht="22.5" customHeight="1" thickBot="1" thickTop="1"/>
    <row r="6" spans="1:8" ht="22.5" customHeight="1" thickTop="1">
      <c r="A6" s="287" t="s">
        <v>22</v>
      </c>
      <c r="B6" s="38" t="s">
        <v>23</v>
      </c>
      <c r="C6" s="282" t="s">
        <v>24</v>
      </c>
      <c r="D6" s="284"/>
      <c r="E6" s="275"/>
      <c r="F6" s="281" t="s">
        <v>13</v>
      </c>
      <c r="G6" s="282"/>
      <c r="H6" s="283"/>
    </row>
    <row r="7" spans="1:8" ht="22.5" customHeight="1">
      <c r="A7" s="288"/>
      <c r="B7" s="45" t="s">
        <v>1</v>
      </c>
      <c r="C7" s="43" t="s">
        <v>0</v>
      </c>
      <c r="D7" s="278" t="s">
        <v>68</v>
      </c>
      <c r="E7" s="277"/>
      <c r="F7" s="43" t="s">
        <v>0</v>
      </c>
      <c r="G7" s="278" t="s">
        <v>68</v>
      </c>
      <c r="H7" s="286"/>
    </row>
    <row r="8" spans="1:8" ht="24" customHeight="1">
      <c r="A8" s="269" t="s">
        <v>90</v>
      </c>
      <c r="B8" s="61" t="s">
        <v>170</v>
      </c>
      <c r="C8" s="46"/>
      <c r="D8" s="263" t="e">
        <f>C8/C19</f>
        <v>#DIV/0!</v>
      </c>
      <c r="E8" s="265"/>
      <c r="F8" s="46"/>
      <c r="G8" s="263" t="e">
        <f>F8/F19</f>
        <v>#DIV/0!</v>
      </c>
      <c r="H8" s="264"/>
    </row>
    <row r="9" spans="1:8" ht="24" customHeight="1">
      <c r="A9" s="270"/>
      <c r="B9" s="61" t="s">
        <v>171</v>
      </c>
      <c r="C9" s="26">
        <f>SUM(C10:C12)</f>
        <v>0</v>
      </c>
      <c r="D9" s="263" t="e">
        <f>C9/C19</f>
        <v>#DIV/0!</v>
      </c>
      <c r="E9" s="265"/>
      <c r="F9" s="26">
        <f>SUM(F10:F12)</f>
        <v>0</v>
      </c>
      <c r="G9" s="263" t="e">
        <f>F9/F19</f>
        <v>#DIV/0!</v>
      </c>
      <c r="H9" s="264"/>
    </row>
    <row r="10" spans="1:8" ht="24" customHeight="1">
      <c r="A10" s="270"/>
      <c r="B10" s="138" t="s">
        <v>172</v>
      </c>
      <c r="C10" s="101"/>
      <c r="D10" s="102" t="e">
        <f>C10/C9</f>
        <v>#DIV/0!</v>
      </c>
      <c r="E10" s="102" t="e">
        <f>C10/C19</f>
        <v>#DIV/0!</v>
      </c>
      <c r="F10" s="101"/>
      <c r="G10" s="102" t="e">
        <f>F10/F9</f>
        <v>#DIV/0!</v>
      </c>
      <c r="H10" s="131" t="e">
        <f>F10/F19</f>
        <v>#DIV/0!</v>
      </c>
    </row>
    <row r="11" spans="1:8" ht="24" customHeight="1">
      <c r="A11" s="270"/>
      <c r="B11" s="139" t="s">
        <v>30</v>
      </c>
      <c r="C11" s="106"/>
      <c r="D11" s="107" t="e">
        <f>C11/C9</f>
        <v>#DIV/0!</v>
      </c>
      <c r="E11" s="107" t="e">
        <f>C11/C19</f>
        <v>#DIV/0!</v>
      </c>
      <c r="F11" s="106"/>
      <c r="G11" s="107" t="e">
        <f>F11/F9</f>
        <v>#DIV/0!</v>
      </c>
      <c r="H11" s="132" t="e">
        <f>F11/F19</f>
        <v>#DIV/0!</v>
      </c>
    </row>
    <row r="12" spans="1:8" ht="24" customHeight="1">
      <c r="A12" s="270"/>
      <c r="B12" s="140" t="s">
        <v>31</v>
      </c>
      <c r="C12" s="111"/>
      <c r="D12" s="112" t="e">
        <f>C12/C9</f>
        <v>#DIV/0!</v>
      </c>
      <c r="E12" s="112" t="e">
        <f>C12/C19</f>
        <v>#DIV/0!</v>
      </c>
      <c r="F12" s="111"/>
      <c r="G12" s="112" t="e">
        <f>F12/F9</f>
        <v>#DIV/0!</v>
      </c>
      <c r="H12" s="133" t="e">
        <f>F12/F19</f>
        <v>#DIV/0!</v>
      </c>
    </row>
    <row r="13" spans="1:8" ht="24" customHeight="1">
      <c r="A13" s="270"/>
      <c r="B13" s="61" t="s">
        <v>173</v>
      </c>
      <c r="C13" s="46"/>
      <c r="D13" s="263" t="e">
        <f>C13/C19</f>
        <v>#DIV/0!</v>
      </c>
      <c r="E13" s="265"/>
      <c r="F13" s="46"/>
      <c r="G13" s="263" t="e">
        <f>F13/F19</f>
        <v>#DIV/0!</v>
      </c>
      <c r="H13" s="264"/>
    </row>
    <row r="14" spans="1:8" ht="24" customHeight="1">
      <c r="A14" s="270"/>
      <c r="B14" s="61" t="s">
        <v>174</v>
      </c>
      <c r="C14" s="46"/>
      <c r="D14" s="263" t="e">
        <f>C14/C19</f>
        <v>#DIV/0!</v>
      </c>
      <c r="E14" s="265"/>
      <c r="F14" s="46"/>
      <c r="G14" s="263" t="e">
        <f>F14/F19</f>
        <v>#DIV/0!</v>
      </c>
      <c r="H14" s="264"/>
    </row>
    <row r="15" spans="1:8" ht="24" customHeight="1">
      <c r="A15" s="270"/>
      <c r="B15" s="39"/>
      <c r="C15" s="46"/>
      <c r="D15" s="263" t="e">
        <f>C15/C19</f>
        <v>#DIV/0!</v>
      </c>
      <c r="E15" s="265"/>
      <c r="F15" s="46"/>
      <c r="G15" s="263" t="e">
        <f>F15/F19</f>
        <v>#DIV/0!</v>
      </c>
      <c r="H15" s="264"/>
    </row>
    <row r="16" spans="1:8" ht="24" customHeight="1">
      <c r="A16" s="270"/>
      <c r="B16" s="39"/>
      <c r="C16" s="46"/>
      <c r="D16" s="263" t="e">
        <f>C16/C19</f>
        <v>#DIV/0!</v>
      </c>
      <c r="E16" s="265"/>
      <c r="F16" s="46"/>
      <c r="G16" s="263" t="e">
        <f>F16/F19</f>
        <v>#DIV/0!</v>
      </c>
      <c r="H16" s="264"/>
    </row>
    <row r="17" spans="1:8" ht="24" customHeight="1">
      <c r="A17" s="270"/>
      <c r="B17" s="39"/>
      <c r="C17" s="46"/>
      <c r="D17" s="263" t="e">
        <f>C17/C19</f>
        <v>#DIV/0!</v>
      </c>
      <c r="E17" s="265"/>
      <c r="F17" s="46"/>
      <c r="G17" s="263" t="e">
        <f>F17/F19</f>
        <v>#DIV/0!</v>
      </c>
      <c r="H17" s="264"/>
    </row>
    <row r="18" spans="1:8" ht="24" customHeight="1">
      <c r="A18" s="270"/>
      <c r="B18" s="39"/>
      <c r="C18" s="46"/>
      <c r="D18" s="263" t="e">
        <f>C18/C19</f>
        <v>#DIV/0!</v>
      </c>
      <c r="E18" s="265"/>
      <c r="F18" s="46"/>
      <c r="G18" s="263" t="e">
        <f>F18/F19</f>
        <v>#DIV/0!</v>
      </c>
      <c r="H18" s="264"/>
    </row>
    <row r="19" spans="1:8" ht="24" customHeight="1" thickBot="1">
      <c r="A19" s="271"/>
      <c r="B19" s="47" t="s">
        <v>25</v>
      </c>
      <c r="C19" s="2">
        <f>SUM(C8:C9,C13:C14)</f>
        <v>0</v>
      </c>
      <c r="D19" s="272" t="e">
        <f>C19/C19</f>
        <v>#DIV/0!</v>
      </c>
      <c r="E19" s="273"/>
      <c r="F19" s="2">
        <f>SUM(F8:F9,F13:F14)</f>
        <v>0</v>
      </c>
      <c r="G19" s="272" t="e">
        <f>F19/F19</f>
        <v>#DIV/0!</v>
      </c>
      <c r="H19" s="285"/>
    </row>
    <row r="20" ht="22.5" customHeight="1" thickBot="1" thickTop="1"/>
    <row r="21" spans="1:8" ht="22.5" customHeight="1" thickTop="1">
      <c r="A21" s="287" t="s">
        <v>22</v>
      </c>
      <c r="B21" s="38" t="s">
        <v>23</v>
      </c>
      <c r="C21" s="282" t="s">
        <v>24</v>
      </c>
      <c r="D21" s="284"/>
      <c r="E21" s="275"/>
      <c r="F21" s="281" t="s">
        <v>13</v>
      </c>
      <c r="G21" s="282"/>
      <c r="H21" s="283"/>
    </row>
    <row r="22" spans="1:8" ht="22.5" customHeight="1">
      <c r="A22" s="288"/>
      <c r="B22" s="45" t="s">
        <v>1</v>
      </c>
      <c r="C22" s="43" t="s">
        <v>0</v>
      </c>
      <c r="D22" s="278" t="s">
        <v>68</v>
      </c>
      <c r="E22" s="277"/>
      <c r="F22" s="43" t="s">
        <v>0</v>
      </c>
      <c r="G22" s="278" t="s">
        <v>68</v>
      </c>
      <c r="H22" s="286"/>
    </row>
    <row r="23" spans="1:8" ht="21.75" customHeight="1">
      <c r="A23" s="266" t="s">
        <v>91</v>
      </c>
      <c r="B23" s="61" t="s">
        <v>175</v>
      </c>
      <c r="C23" s="26">
        <f>SUM(C24:C31)</f>
        <v>0</v>
      </c>
      <c r="D23" s="263" t="e">
        <f>C23/C42</f>
        <v>#DIV/0!</v>
      </c>
      <c r="E23" s="265"/>
      <c r="F23" s="26">
        <f>SUM(F24:F31)</f>
        <v>0</v>
      </c>
      <c r="G23" s="263" t="e">
        <f>F23/F42</f>
        <v>#DIV/0!</v>
      </c>
      <c r="H23" s="264"/>
    </row>
    <row r="24" spans="1:8" ht="21.75" customHeight="1">
      <c r="A24" s="267"/>
      <c r="B24" s="138" t="s">
        <v>32</v>
      </c>
      <c r="C24" s="101"/>
      <c r="D24" s="102" t="e">
        <f>C24/C23</f>
        <v>#DIV/0!</v>
      </c>
      <c r="E24" s="102" t="e">
        <f>C24/C42</f>
        <v>#DIV/0!</v>
      </c>
      <c r="F24" s="101"/>
      <c r="G24" s="102" t="e">
        <f>F24/F23</f>
        <v>#DIV/0!</v>
      </c>
      <c r="H24" s="131" t="e">
        <f>F24/F42</f>
        <v>#DIV/0!</v>
      </c>
    </row>
    <row r="25" spans="1:8" ht="21.75" customHeight="1">
      <c r="A25" s="267"/>
      <c r="B25" s="139" t="s">
        <v>33</v>
      </c>
      <c r="C25" s="106"/>
      <c r="D25" s="107" t="e">
        <f>C25/C23</f>
        <v>#DIV/0!</v>
      </c>
      <c r="E25" s="107" t="e">
        <f>C25/C42</f>
        <v>#DIV/0!</v>
      </c>
      <c r="F25" s="106"/>
      <c r="G25" s="107" t="e">
        <f>F25/F23</f>
        <v>#DIV/0!</v>
      </c>
      <c r="H25" s="132" t="e">
        <f>F25/F42</f>
        <v>#DIV/0!</v>
      </c>
    </row>
    <row r="26" spans="1:8" ht="21.75" customHeight="1">
      <c r="A26" s="267"/>
      <c r="B26" s="139" t="s">
        <v>34</v>
      </c>
      <c r="C26" s="106"/>
      <c r="D26" s="107" t="e">
        <f>C26/C23</f>
        <v>#DIV/0!</v>
      </c>
      <c r="E26" s="107" t="e">
        <f>C26/C42</f>
        <v>#DIV/0!</v>
      </c>
      <c r="F26" s="106"/>
      <c r="G26" s="107" t="e">
        <f>F26/F23</f>
        <v>#DIV/0!</v>
      </c>
      <c r="H26" s="132" t="e">
        <f>F26/F42</f>
        <v>#DIV/0!</v>
      </c>
    </row>
    <row r="27" spans="1:8" ht="21.75" customHeight="1">
      <c r="A27" s="267"/>
      <c r="B27" s="139" t="s">
        <v>35</v>
      </c>
      <c r="C27" s="106"/>
      <c r="D27" s="107" t="e">
        <f>C27/C23</f>
        <v>#DIV/0!</v>
      </c>
      <c r="E27" s="107" t="e">
        <f>C27/C42</f>
        <v>#DIV/0!</v>
      </c>
      <c r="F27" s="106"/>
      <c r="G27" s="107" t="e">
        <f>F27/F23</f>
        <v>#DIV/0!</v>
      </c>
      <c r="H27" s="132" t="e">
        <f>F27/F42</f>
        <v>#DIV/0!</v>
      </c>
    </row>
    <row r="28" spans="1:8" ht="21.75" customHeight="1">
      <c r="A28" s="267"/>
      <c r="B28" s="139" t="s">
        <v>36</v>
      </c>
      <c r="C28" s="106"/>
      <c r="D28" s="107" t="e">
        <f>C28/C23</f>
        <v>#DIV/0!</v>
      </c>
      <c r="E28" s="107" t="e">
        <f>C28/C42</f>
        <v>#DIV/0!</v>
      </c>
      <c r="F28" s="106"/>
      <c r="G28" s="107" t="e">
        <f>F28/F23</f>
        <v>#DIV/0!</v>
      </c>
      <c r="H28" s="132" t="e">
        <f>F28/F42</f>
        <v>#DIV/0!</v>
      </c>
    </row>
    <row r="29" spans="1:8" ht="21.75" customHeight="1">
      <c r="A29" s="267"/>
      <c r="B29" s="139" t="s">
        <v>37</v>
      </c>
      <c r="C29" s="106"/>
      <c r="D29" s="107" t="e">
        <f>C29/C23</f>
        <v>#DIV/0!</v>
      </c>
      <c r="E29" s="107" t="e">
        <f>C29/C42</f>
        <v>#DIV/0!</v>
      </c>
      <c r="F29" s="106"/>
      <c r="G29" s="107" t="e">
        <f>F29/F23</f>
        <v>#DIV/0!</v>
      </c>
      <c r="H29" s="132" t="e">
        <f>F29/F42</f>
        <v>#DIV/0!</v>
      </c>
    </row>
    <row r="30" spans="1:8" ht="21.75" customHeight="1">
      <c r="A30" s="267"/>
      <c r="B30" s="139" t="s">
        <v>38</v>
      </c>
      <c r="C30" s="106"/>
      <c r="D30" s="107" t="e">
        <f>C30/C23</f>
        <v>#DIV/0!</v>
      </c>
      <c r="E30" s="107" t="e">
        <f>C30/C42</f>
        <v>#DIV/0!</v>
      </c>
      <c r="F30" s="106"/>
      <c r="G30" s="107" t="e">
        <f>F30/F23</f>
        <v>#DIV/0!</v>
      </c>
      <c r="H30" s="132" t="e">
        <f>F30/F42</f>
        <v>#DIV/0!</v>
      </c>
    </row>
    <row r="31" spans="1:8" ht="21.75" customHeight="1">
      <c r="A31" s="267"/>
      <c r="B31" s="140" t="s">
        <v>39</v>
      </c>
      <c r="C31" s="111"/>
      <c r="D31" s="112" t="e">
        <f>C31/C23</f>
        <v>#DIV/0!</v>
      </c>
      <c r="E31" s="112" t="e">
        <f>C31/C42</f>
        <v>#DIV/0!</v>
      </c>
      <c r="F31" s="111"/>
      <c r="G31" s="112" t="e">
        <f>F31/F23</f>
        <v>#DIV/0!</v>
      </c>
      <c r="H31" s="133" t="e">
        <f>F31/F42</f>
        <v>#DIV/0!</v>
      </c>
    </row>
    <row r="32" spans="1:8" ht="21.75" customHeight="1">
      <c r="A32" s="267"/>
      <c r="B32" s="61" t="s">
        <v>176</v>
      </c>
      <c r="C32" s="46"/>
      <c r="D32" s="263" t="e">
        <f>C32/C42</f>
        <v>#DIV/0!</v>
      </c>
      <c r="E32" s="265"/>
      <c r="F32" s="46"/>
      <c r="G32" s="263" t="e">
        <f>F32/F42</f>
        <v>#DIV/0!</v>
      </c>
      <c r="H32" s="264"/>
    </row>
    <row r="33" spans="1:8" ht="21.75" customHeight="1">
      <c r="A33" s="267"/>
      <c r="B33" s="61" t="s">
        <v>177</v>
      </c>
      <c r="C33" s="26">
        <f>C34+C35</f>
        <v>0</v>
      </c>
      <c r="D33" s="263" t="e">
        <f>C33/C42</f>
        <v>#DIV/0!</v>
      </c>
      <c r="E33" s="265"/>
      <c r="F33" s="26">
        <f>F34+F35</f>
        <v>0</v>
      </c>
      <c r="G33" s="263" t="e">
        <f>F33/F42</f>
        <v>#DIV/0!</v>
      </c>
      <c r="H33" s="264"/>
    </row>
    <row r="34" spans="1:8" ht="21.75" customHeight="1">
      <c r="A34" s="267"/>
      <c r="B34" s="138" t="s">
        <v>93</v>
      </c>
      <c r="C34" s="101"/>
      <c r="D34" s="102" t="e">
        <f>C34/C33</f>
        <v>#DIV/0!</v>
      </c>
      <c r="E34" s="102" t="e">
        <f>C34/C42</f>
        <v>#DIV/0!</v>
      </c>
      <c r="F34" s="101"/>
      <c r="G34" s="102" t="e">
        <f>F34/F33</f>
        <v>#DIV/0!</v>
      </c>
      <c r="H34" s="131" t="e">
        <f>F34/F42</f>
        <v>#DIV/0!</v>
      </c>
    </row>
    <row r="35" spans="1:8" ht="21.75" customHeight="1">
      <c r="A35" s="267"/>
      <c r="B35" s="140" t="s">
        <v>94</v>
      </c>
      <c r="C35" s="111"/>
      <c r="D35" s="112" t="e">
        <f>C35/C33</f>
        <v>#DIV/0!</v>
      </c>
      <c r="E35" s="112" t="e">
        <f>C35/C42</f>
        <v>#DIV/0!</v>
      </c>
      <c r="F35" s="111"/>
      <c r="G35" s="112" t="e">
        <f>F35/F33</f>
        <v>#DIV/0!</v>
      </c>
      <c r="H35" s="133" t="e">
        <f>F35/F42</f>
        <v>#DIV/0!</v>
      </c>
    </row>
    <row r="36" spans="1:8" ht="21.75" customHeight="1">
      <c r="A36" s="267"/>
      <c r="B36" s="61" t="s">
        <v>178</v>
      </c>
      <c r="C36" s="46"/>
      <c r="D36" s="263" t="e">
        <f>C36/C42</f>
        <v>#DIV/0!</v>
      </c>
      <c r="E36" s="265"/>
      <c r="F36" s="46"/>
      <c r="G36" s="263" t="e">
        <f>F36/F42</f>
        <v>#DIV/0!</v>
      </c>
      <c r="H36" s="264"/>
    </row>
    <row r="37" spans="1:8" ht="21.75" customHeight="1">
      <c r="A37" s="267"/>
      <c r="B37" s="61" t="s">
        <v>179</v>
      </c>
      <c r="C37" s="26">
        <f>SUM(C38:C41)</f>
        <v>0</v>
      </c>
      <c r="D37" s="263" t="e">
        <f>C37/C42</f>
        <v>#DIV/0!</v>
      </c>
      <c r="E37" s="265"/>
      <c r="F37" s="26">
        <f>SUM(F38:F41)</f>
        <v>0</v>
      </c>
      <c r="G37" s="263" t="e">
        <f>F37/F42</f>
        <v>#DIV/0!</v>
      </c>
      <c r="H37" s="264"/>
    </row>
    <row r="38" spans="1:8" ht="21.75" customHeight="1">
      <c r="A38" s="267"/>
      <c r="B38" s="138" t="s">
        <v>92</v>
      </c>
      <c r="C38" s="101"/>
      <c r="D38" s="102" t="e">
        <f>C38/C37</f>
        <v>#DIV/0!</v>
      </c>
      <c r="E38" s="102" t="e">
        <f>C38/C42</f>
        <v>#DIV/0!</v>
      </c>
      <c r="F38" s="101"/>
      <c r="G38" s="102" t="e">
        <f>F38/F37</f>
        <v>#DIV/0!</v>
      </c>
      <c r="H38" s="131" t="e">
        <f>F38/F42</f>
        <v>#DIV/0!</v>
      </c>
    </row>
    <row r="39" spans="1:8" ht="21.75" customHeight="1">
      <c r="A39" s="267"/>
      <c r="B39" s="139" t="s">
        <v>40</v>
      </c>
      <c r="C39" s="106"/>
      <c r="D39" s="107" t="e">
        <f>C39/C37</f>
        <v>#DIV/0!</v>
      </c>
      <c r="E39" s="107" t="e">
        <f>C39/C42</f>
        <v>#DIV/0!</v>
      </c>
      <c r="F39" s="106"/>
      <c r="G39" s="107" t="e">
        <f>F39/F37</f>
        <v>#DIV/0!</v>
      </c>
      <c r="H39" s="132" t="e">
        <f>F39/F42</f>
        <v>#DIV/0!</v>
      </c>
    </row>
    <row r="40" spans="1:8" ht="21.75" customHeight="1">
      <c r="A40" s="267"/>
      <c r="B40" s="139" t="s">
        <v>50</v>
      </c>
      <c r="C40" s="106"/>
      <c r="D40" s="107" t="e">
        <f>C40/C37</f>
        <v>#DIV/0!</v>
      </c>
      <c r="E40" s="107" t="e">
        <f>C40/C42</f>
        <v>#DIV/0!</v>
      </c>
      <c r="F40" s="106"/>
      <c r="G40" s="107" t="e">
        <f>F40/F37</f>
        <v>#DIV/0!</v>
      </c>
      <c r="H40" s="132" t="e">
        <f>F40/F42</f>
        <v>#DIV/0!</v>
      </c>
    </row>
    <row r="41" spans="1:8" ht="21.75" customHeight="1">
      <c r="A41" s="267"/>
      <c r="B41" s="140" t="s">
        <v>51</v>
      </c>
      <c r="C41" s="111"/>
      <c r="D41" s="112" t="e">
        <f>C41/C37</f>
        <v>#DIV/0!</v>
      </c>
      <c r="E41" s="112" t="e">
        <f>C41/C42</f>
        <v>#DIV/0!</v>
      </c>
      <c r="F41" s="111"/>
      <c r="G41" s="112" t="e">
        <f>F41/F37</f>
        <v>#DIV/0!</v>
      </c>
      <c r="H41" s="133" t="e">
        <f>F41/F42</f>
        <v>#DIV/0!</v>
      </c>
    </row>
    <row r="42" spans="1:8" ht="21.75" customHeight="1" thickBot="1">
      <c r="A42" s="268"/>
      <c r="B42" s="47" t="s">
        <v>25</v>
      </c>
      <c r="C42" s="2">
        <f>SUM(C23,C32:C33,C36:C37)</f>
        <v>0</v>
      </c>
      <c r="D42" s="272" t="e">
        <f>C42/C42</f>
        <v>#DIV/0!</v>
      </c>
      <c r="E42" s="273"/>
      <c r="F42" s="2">
        <f>SUM(F23,F32:F33,F36:F37)</f>
        <v>0</v>
      </c>
      <c r="G42" s="272" t="e">
        <f>F42/F42</f>
        <v>#DIV/0!</v>
      </c>
      <c r="H42" s="285"/>
    </row>
    <row r="43" ht="16.5" thickTop="1"/>
  </sheetData>
  <sheetProtection/>
  <mergeCells count="46">
    <mergeCell ref="A6:A7"/>
    <mergeCell ref="D23:E23"/>
    <mergeCell ref="G23:H23"/>
    <mergeCell ref="D32:E32"/>
    <mergeCell ref="G32:H32"/>
    <mergeCell ref="A21:A22"/>
    <mergeCell ref="C21:E21"/>
    <mergeCell ref="G18:H18"/>
    <mergeCell ref="G19:H19"/>
    <mergeCell ref="G7:H7"/>
    <mergeCell ref="D9:E9"/>
    <mergeCell ref="F21:H21"/>
    <mergeCell ref="G37:H37"/>
    <mergeCell ref="D42:E42"/>
    <mergeCell ref="G42:H42"/>
    <mergeCell ref="D33:E33"/>
    <mergeCell ref="G33:H33"/>
    <mergeCell ref="G36:H36"/>
    <mergeCell ref="D22:E22"/>
    <mergeCell ref="G22:H22"/>
    <mergeCell ref="D37:E37"/>
    <mergeCell ref="G14:H14"/>
    <mergeCell ref="D1:E1"/>
    <mergeCell ref="D2:E2"/>
    <mergeCell ref="D3:E3"/>
    <mergeCell ref="D4:E4"/>
    <mergeCell ref="F6:H6"/>
    <mergeCell ref="C6:E6"/>
    <mergeCell ref="D7:E7"/>
    <mergeCell ref="D8:E8"/>
    <mergeCell ref="D16:E16"/>
    <mergeCell ref="A23:A42"/>
    <mergeCell ref="A8:A19"/>
    <mergeCell ref="D36:E36"/>
    <mergeCell ref="D13:E13"/>
    <mergeCell ref="D14:E14"/>
    <mergeCell ref="D15:E15"/>
    <mergeCell ref="D17:E17"/>
    <mergeCell ref="D18:E18"/>
    <mergeCell ref="D19:E19"/>
    <mergeCell ref="G8:H8"/>
    <mergeCell ref="G9:H9"/>
    <mergeCell ref="G13:H13"/>
    <mergeCell ref="G17:H17"/>
    <mergeCell ref="G15:H15"/>
    <mergeCell ref="G16:H16"/>
  </mergeCells>
  <printOptions horizontalCentered="1"/>
  <pageMargins left="0.3937007874015748" right="0.3937007874015748" top="0.7874015748031497" bottom="0.7874015748031497" header="0.3937007874015748" footer="0.3937007874015748"/>
  <pageSetup orientation="landscape" paperSize="9" r:id="rId1"/>
  <headerFooter alignWithMargins="0">
    <oddHeader>&amp;C&amp;"華康粗圓體,標準"&amp;14【附件一】９９年度整體發展獎補助經費執行一覽表</oddHeader>
    <oddFooter>&amp;C&amp;11學校自評表(附件一)獎補助經費執行一覽表 - &amp;P</oddFooter>
  </headerFooter>
  <ignoredErrors>
    <ignoredError sqref="F4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D43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00390625" defaultRowHeight="16.5"/>
  <cols>
    <col min="1" max="1" width="45.125" style="35" customWidth="1"/>
    <col min="2" max="3" width="36.625" style="35" customWidth="1"/>
    <col min="4" max="4" width="19.625" style="35" customWidth="1"/>
    <col min="5" max="16384" width="9.00390625" style="35" customWidth="1"/>
  </cols>
  <sheetData>
    <row r="1" spans="1:4" s="34" customFormat="1" ht="38.25" customHeight="1" thickTop="1">
      <c r="A1" s="116" t="s">
        <v>19</v>
      </c>
      <c r="B1" s="117" t="s">
        <v>183</v>
      </c>
      <c r="C1" s="117" t="s">
        <v>20</v>
      </c>
      <c r="D1" s="118" t="s">
        <v>95</v>
      </c>
    </row>
    <row r="2" spans="1:4" ht="24.75" customHeight="1">
      <c r="A2" s="291" t="s">
        <v>133</v>
      </c>
      <c r="B2" s="292"/>
      <c r="C2" s="292"/>
      <c r="D2" s="293"/>
    </row>
    <row r="3" spans="1:4" ht="16.5">
      <c r="A3" s="122" t="s">
        <v>52</v>
      </c>
      <c r="B3" s="123"/>
      <c r="C3" s="123"/>
      <c r="D3" s="124"/>
    </row>
    <row r="4" spans="1:4" ht="33">
      <c r="A4" s="125" t="s">
        <v>188</v>
      </c>
      <c r="B4" s="126"/>
      <c r="C4" s="126"/>
      <c r="D4" s="127"/>
    </row>
    <row r="5" spans="1:4" ht="33">
      <c r="A5" s="125" t="s">
        <v>189</v>
      </c>
      <c r="B5" s="126"/>
      <c r="C5" s="126"/>
      <c r="D5" s="127"/>
    </row>
    <row r="6" spans="1:4" ht="49.5">
      <c r="A6" s="125" t="s">
        <v>190</v>
      </c>
      <c r="B6" s="126"/>
      <c r="C6" s="126"/>
      <c r="D6" s="127"/>
    </row>
    <row r="7" spans="1:4" ht="33">
      <c r="A7" s="125" t="s">
        <v>96</v>
      </c>
      <c r="B7" s="126"/>
      <c r="C7" s="126"/>
      <c r="D7" s="127"/>
    </row>
    <row r="8" spans="1:4" ht="33">
      <c r="A8" s="125" t="s">
        <v>184</v>
      </c>
      <c r="B8" s="126"/>
      <c r="C8" s="126"/>
      <c r="D8" s="127"/>
    </row>
    <row r="9" spans="1:4" ht="16.5">
      <c r="A9" s="125" t="s">
        <v>97</v>
      </c>
      <c r="B9" s="126"/>
      <c r="C9" s="126"/>
      <c r="D9" s="127"/>
    </row>
    <row r="10" spans="1:4" ht="16.5">
      <c r="A10" s="125" t="s">
        <v>98</v>
      </c>
      <c r="B10" s="126"/>
      <c r="C10" s="126"/>
      <c r="D10" s="127"/>
    </row>
    <row r="11" spans="1:4" ht="49.5">
      <c r="A11" s="125" t="s">
        <v>185</v>
      </c>
      <c r="B11" s="126"/>
      <c r="C11" s="126"/>
      <c r="D11" s="127"/>
    </row>
    <row r="12" spans="1:4" ht="49.5">
      <c r="A12" s="125" t="s">
        <v>186</v>
      </c>
      <c r="B12" s="126"/>
      <c r="C12" s="126"/>
      <c r="D12" s="127"/>
    </row>
    <row r="13" spans="1:4" ht="49.5">
      <c r="A13" s="125" t="s">
        <v>99</v>
      </c>
      <c r="B13" s="126"/>
      <c r="C13" s="126"/>
      <c r="D13" s="127"/>
    </row>
    <row r="14" spans="1:4" ht="16.5">
      <c r="A14" s="125" t="s">
        <v>53</v>
      </c>
      <c r="B14" s="126"/>
      <c r="C14" s="126"/>
      <c r="D14" s="127"/>
    </row>
    <row r="15" spans="1:4" ht="16.5">
      <c r="A15" s="125" t="s">
        <v>187</v>
      </c>
      <c r="B15" s="126"/>
      <c r="C15" s="126"/>
      <c r="D15" s="127"/>
    </row>
    <row r="16" spans="1:4" ht="16.5">
      <c r="A16" s="128" t="s">
        <v>54</v>
      </c>
      <c r="B16" s="129"/>
      <c r="C16" s="129"/>
      <c r="D16" s="130"/>
    </row>
    <row r="17" spans="1:4" ht="24.75" customHeight="1">
      <c r="A17" s="291" t="s">
        <v>134</v>
      </c>
      <c r="B17" s="294"/>
      <c r="C17" s="294"/>
      <c r="D17" s="295"/>
    </row>
    <row r="18" spans="1:4" ht="49.5">
      <c r="A18" s="122" t="s">
        <v>191</v>
      </c>
      <c r="B18" s="123"/>
      <c r="C18" s="123"/>
      <c r="D18" s="124"/>
    </row>
    <row r="19" spans="1:4" ht="33">
      <c r="A19" s="125" t="s">
        <v>192</v>
      </c>
      <c r="B19" s="126"/>
      <c r="C19" s="126"/>
      <c r="D19" s="127"/>
    </row>
    <row r="20" spans="1:4" ht="49.5">
      <c r="A20" s="125" t="s">
        <v>193</v>
      </c>
      <c r="B20" s="126"/>
      <c r="C20" s="126"/>
      <c r="D20" s="127"/>
    </row>
    <row r="21" spans="1:4" ht="33">
      <c r="A21" s="125" t="s">
        <v>194</v>
      </c>
      <c r="B21" s="126"/>
      <c r="C21" s="126"/>
      <c r="D21" s="127"/>
    </row>
    <row r="22" spans="1:4" ht="49.5">
      <c r="A22" s="125" t="s">
        <v>195</v>
      </c>
      <c r="B22" s="126"/>
      <c r="C22" s="126"/>
      <c r="D22" s="127"/>
    </row>
    <row r="23" spans="1:4" ht="33">
      <c r="A23" s="125" t="s">
        <v>196</v>
      </c>
      <c r="B23" s="126"/>
      <c r="C23" s="126"/>
      <c r="D23" s="127"/>
    </row>
    <row r="24" spans="1:4" ht="33">
      <c r="A24" s="125" t="s">
        <v>197</v>
      </c>
      <c r="B24" s="126"/>
      <c r="C24" s="126"/>
      <c r="D24" s="127"/>
    </row>
    <row r="25" spans="1:4" ht="33">
      <c r="A25" s="125" t="s">
        <v>198</v>
      </c>
      <c r="B25" s="126"/>
      <c r="C25" s="126"/>
      <c r="D25" s="127"/>
    </row>
    <row r="26" spans="1:4" ht="33">
      <c r="A26" s="128" t="s">
        <v>199</v>
      </c>
      <c r="B26" s="129"/>
      <c r="C26" s="129"/>
      <c r="D26" s="130"/>
    </row>
    <row r="27" spans="1:4" ht="24.75" customHeight="1">
      <c r="A27" s="291" t="s">
        <v>135</v>
      </c>
      <c r="B27" s="294"/>
      <c r="C27" s="294"/>
      <c r="D27" s="295"/>
    </row>
    <row r="28" spans="1:4" ht="49.5">
      <c r="A28" s="122" t="s">
        <v>200</v>
      </c>
      <c r="B28" s="123"/>
      <c r="C28" s="123"/>
      <c r="D28" s="124"/>
    </row>
    <row r="29" spans="1:4" ht="66">
      <c r="A29" s="125" t="s">
        <v>201</v>
      </c>
      <c r="B29" s="126"/>
      <c r="C29" s="126"/>
      <c r="D29" s="127"/>
    </row>
    <row r="30" spans="1:4" ht="33">
      <c r="A30" s="125" t="s">
        <v>202</v>
      </c>
      <c r="B30" s="126"/>
      <c r="C30" s="126"/>
      <c r="D30" s="127"/>
    </row>
    <row r="31" spans="1:4" ht="49.5">
      <c r="A31" s="125" t="s">
        <v>203</v>
      </c>
      <c r="B31" s="126"/>
      <c r="C31" s="126"/>
      <c r="D31" s="127"/>
    </row>
    <row r="32" spans="1:4" ht="33">
      <c r="A32" s="125" t="s">
        <v>204</v>
      </c>
      <c r="B32" s="126"/>
      <c r="C32" s="126"/>
      <c r="D32" s="127"/>
    </row>
    <row r="33" spans="1:4" ht="49.5">
      <c r="A33" s="125" t="s">
        <v>205</v>
      </c>
      <c r="B33" s="126"/>
      <c r="C33" s="126"/>
      <c r="D33" s="127"/>
    </row>
    <row r="34" spans="1:4" ht="66">
      <c r="A34" s="125" t="s">
        <v>206</v>
      </c>
      <c r="B34" s="126"/>
      <c r="C34" s="126"/>
      <c r="D34" s="127"/>
    </row>
    <row r="35" spans="1:4" ht="33">
      <c r="A35" s="125" t="s">
        <v>207</v>
      </c>
      <c r="B35" s="126"/>
      <c r="C35" s="126"/>
      <c r="D35" s="127"/>
    </row>
    <row r="36" spans="1:4" ht="33">
      <c r="A36" s="125" t="s">
        <v>208</v>
      </c>
      <c r="B36" s="126"/>
      <c r="C36" s="126"/>
      <c r="D36" s="127"/>
    </row>
    <row r="37" spans="1:4" ht="33">
      <c r="A37" s="125" t="s">
        <v>209</v>
      </c>
      <c r="B37" s="126"/>
      <c r="C37" s="126"/>
      <c r="D37" s="127"/>
    </row>
    <row r="38" spans="1:4" ht="16.5">
      <c r="A38" s="125" t="s">
        <v>55</v>
      </c>
      <c r="B38" s="126"/>
      <c r="C38" s="126"/>
      <c r="D38" s="127"/>
    </row>
    <row r="39" spans="1:4" ht="49.5">
      <c r="A39" s="125" t="s">
        <v>210</v>
      </c>
      <c r="B39" s="126"/>
      <c r="C39" s="126"/>
      <c r="D39" s="127"/>
    </row>
    <row r="40" spans="1:4" ht="16.5">
      <c r="A40" s="128" t="s">
        <v>56</v>
      </c>
      <c r="B40" s="129"/>
      <c r="C40" s="129"/>
      <c r="D40" s="130"/>
    </row>
    <row r="41" spans="1:4" ht="24.75" customHeight="1">
      <c r="A41" s="291" t="s">
        <v>182</v>
      </c>
      <c r="B41" s="294"/>
      <c r="C41" s="294"/>
      <c r="D41" s="295"/>
    </row>
    <row r="42" spans="1:4" ht="17.25" thickBot="1">
      <c r="A42" s="119" t="s">
        <v>21</v>
      </c>
      <c r="B42" s="120"/>
      <c r="C42" s="120"/>
      <c r="D42" s="121"/>
    </row>
    <row r="43" spans="1:4" s="33" customFormat="1" ht="49.5" customHeight="1" thickTop="1">
      <c r="A43" s="289" t="s">
        <v>211</v>
      </c>
      <c r="B43" s="290"/>
      <c r="C43" s="290"/>
      <c r="D43" s="290"/>
    </row>
  </sheetData>
  <sheetProtection/>
  <mergeCells count="5">
    <mergeCell ref="A43:D43"/>
    <mergeCell ref="A2:D2"/>
    <mergeCell ref="A17:D17"/>
    <mergeCell ref="A27:D27"/>
    <mergeCell ref="A41:D41"/>
  </mergeCells>
  <printOptions horizontalCentered="1"/>
  <pageMargins left="0.3937007874015748" right="0.3937007874015748" top="0.7874015748031497" bottom="0.7874015748031497" header="0.3937007874015748" footer="0.3937007874015748"/>
  <pageSetup orientation="landscape" paperSize="9" r:id="rId1"/>
  <headerFooter alignWithMargins="0">
    <oddHeader>&amp;C&amp;"華康粗圓體,標準"&amp;14【附件二】最近一年度訪評建議事項及改進情形對照表</oddHeader>
    <oddFooter>&amp;C&amp;11學校自評表(附件二)改進情形對照表&amp;"Times New Roman,標準"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G37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22.5" customHeight="1"/>
  <cols>
    <col min="1" max="1" width="31.625" style="17" customWidth="1"/>
    <col min="2" max="6" width="15.625" style="17" customWidth="1"/>
    <col min="7" max="7" width="24.125" style="17" customWidth="1"/>
    <col min="8" max="16384" width="9.00390625" style="17" customWidth="1"/>
  </cols>
  <sheetData>
    <row r="1" spans="1:7" ht="22.5" customHeight="1" thickTop="1">
      <c r="A1" s="296" t="s">
        <v>1</v>
      </c>
      <c r="B1" s="301" t="s">
        <v>214</v>
      </c>
      <c r="C1" s="299"/>
      <c r="D1" s="301" t="s">
        <v>215</v>
      </c>
      <c r="E1" s="299"/>
      <c r="F1" s="298" t="s">
        <v>16</v>
      </c>
      <c r="G1" s="304" t="s">
        <v>3</v>
      </c>
    </row>
    <row r="2" spans="1:7" ht="22.5" customHeight="1">
      <c r="A2" s="297"/>
      <c r="B2" s="4" t="s">
        <v>0</v>
      </c>
      <c r="C2" s="4" t="s">
        <v>68</v>
      </c>
      <c r="D2" s="4" t="s">
        <v>0</v>
      </c>
      <c r="E2" s="4" t="s">
        <v>68</v>
      </c>
      <c r="F2" s="300"/>
      <c r="G2" s="305"/>
    </row>
    <row r="3" spans="1:7" ht="22.5" customHeight="1" thickBot="1">
      <c r="A3" s="8" t="s">
        <v>28</v>
      </c>
      <c r="B3" s="13"/>
      <c r="C3" s="52" t="e">
        <f>B3/('S1'!B2+'S1'!C2)</f>
        <v>#DIV/0!</v>
      </c>
      <c r="D3" s="147">
        <f>'S1'!D2:E2</f>
        <v>0</v>
      </c>
      <c r="E3" s="3" t="e">
        <f>D3/('S1'!B2+'S1'!C2)</f>
        <v>#DIV/0!</v>
      </c>
      <c r="F3" s="13"/>
      <c r="G3" s="14"/>
    </row>
    <row r="4" ht="22.5" customHeight="1" thickTop="1"/>
    <row r="5" spans="1:7" s="20" customFormat="1" ht="22.5" customHeight="1" thickBot="1">
      <c r="A5" s="69" t="s">
        <v>212</v>
      </c>
      <c r="B5" s="70"/>
      <c r="C5" s="302" t="s">
        <v>100</v>
      </c>
      <c r="D5" s="303"/>
      <c r="E5" s="303"/>
      <c r="F5" s="303"/>
      <c r="G5" s="303"/>
    </row>
    <row r="6" spans="1:7" ht="22.5" customHeight="1" thickTop="1">
      <c r="A6" s="296" t="s">
        <v>1</v>
      </c>
      <c r="B6" s="298" t="s">
        <v>7</v>
      </c>
      <c r="C6" s="299"/>
      <c r="D6" s="298" t="s">
        <v>2</v>
      </c>
      <c r="E6" s="299"/>
      <c r="F6" s="298" t="s">
        <v>16</v>
      </c>
      <c r="G6" s="304" t="s">
        <v>3</v>
      </c>
    </row>
    <row r="7" spans="1:7" ht="22.5" customHeight="1">
      <c r="A7" s="297"/>
      <c r="B7" s="4" t="s">
        <v>0</v>
      </c>
      <c r="C7" s="4" t="s">
        <v>4</v>
      </c>
      <c r="D7" s="4" t="s">
        <v>0</v>
      </c>
      <c r="E7" s="4" t="s">
        <v>4</v>
      </c>
      <c r="F7" s="300"/>
      <c r="G7" s="305"/>
    </row>
    <row r="8" spans="1:7" ht="22.5" customHeight="1">
      <c r="A8" s="149" t="s">
        <v>170</v>
      </c>
      <c r="B8" s="46"/>
      <c r="C8" s="48" t="e">
        <f>B8/B15</f>
        <v>#DIV/0!</v>
      </c>
      <c r="D8" s="26">
        <f>'S1'!C8+'S1'!F8</f>
        <v>0</v>
      </c>
      <c r="E8" s="48" t="e">
        <f>D8/D15</f>
        <v>#DIV/0!</v>
      </c>
      <c r="F8" s="99"/>
      <c r="G8" s="100"/>
    </row>
    <row r="9" spans="1:7" ht="22.5" customHeight="1">
      <c r="A9" s="149" t="s">
        <v>171</v>
      </c>
      <c r="B9" s="26">
        <f>SUM(B10:B12)</f>
        <v>0</v>
      </c>
      <c r="C9" s="48" t="e">
        <f>B9/B15</f>
        <v>#DIV/0!</v>
      </c>
      <c r="D9" s="26">
        <f>SUM(D10:D12)</f>
        <v>0</v>
      </c>
      <c r="E9" s="48" t="e">
        <f>D9/D15</f>
        <v>#DIV/0!</v>
      </c>
      <c r="F9" s="99"/>
      <c r="G9" s="100"/>
    </row>
    <row r="10" spans="1:7" ht="22.5" customHeight="1">
      <c r="A10" s="150" t="s">
        <v>216</v>
      </c>
      <c r="B10" s="101"/>
      <c r="C10" s="102" t="e">
        <f>B10/B15</f>
        <v>#DIV/0!</v>
      </c>
      <c r="D10" s="103">
        <f>'S1'!C10+'S1'!F10</f>
        <v>0</v>
      </c>
      <c r="E10" s="102" t="e">
        <f>D10/D15</f>
        <v>#DIV/0!</v>
      </c>
      <c r="F10" s="104"/>
      <c r="G10" s="105"/>
    </row>
    <row r="11" spans="1:7" ht="22.5" customHeight="1">
      <c r="A11" s="151" t="s">
        <v>217</v>
      </c>
      <c r="B11" s="106"/>
      <c r="C11" s="107" t="e">
        <f>B11/B15</f>
        <v>#DIV/0!</v>
      </c>
      <c r="D11" s="108">
        <f>'S1'!C11+'S1'!F11</f>
        <v>0</v>
      </c>
      <c r="E11" s="107" t="e">
        <f>D11/D15</f>
        <v>#DIV/0!</v>
      </c>
      <c r="F11" s="109"/>
      <c r="G11" s="110"/>
    </row>
    <row r="12" spans="1:7" ht="22.5" customHeight="1">
      <c r="A12" s="152" t="s">
        <v>218</v>
      </c>
      <c r="B12" s="111"/>
      <c r="C12" s="112" t="e">
        <f>B12/B15</f>
        <v>#DIV/0!</v>
      </c>
      <c r="D12" s="113">
        <f>'S1'!C12+'S1'!F12</f>
        <v>0</v>
      </c>
      <c r="E12" s="112" t="e">
        <f>D12/D15</f>
        <v>#DIV/0!</v>
      </c>
      <c r="F12" s="114"/>
      <c r="G12" s="115"/>
    </row>
    <row r="13" spans="1:7" ht="22.5" customHeight="1">
      <c r="A13" s="149" t="s">
        <v>173</v>
      </c>
      <c r="B13" s="46"/>
      <c r="C13" s="48" t="e">
        <f>B13/B15</f>
        <v>#DIV/0!</v>
      </c>
      <c r="D13" s="26">
        <f>'S1'!C13+'S1'!F13</f>
        <v>0</v>
      </c>
      <c r="E13" s="48" t="e">
        <f>D13/D15</f>
        <v>#DIV/0!</v>
      </c>
      <c r="F13" s="99"/>
      <c r="G13" s="100"/>
    </row>
    <row r="14" spans="1:7" ht="22.5" customHeight="1">
      <c r="A14" s="149" t="s">
        <v>174</v>
      </c>
      <c r="B14" s="46"/>
      <c r="C14" s="48" t="e">
        <f>B14/B15</f>
        <v>#DIV/0!</v>
      </c>
      <c r="D14" s="26">
        <f>'S1'!C14+'S1'!F14</f>
        <v>0</v>
      </c>
      <c r="E14" s="48" t="e">
        <f>D14/D15</f>
        <v>#DIV/0!</v>
      </c>
      <c r="F14" s="99"/>
      <c r="G14" s="100"/>
    </row>
    <row r="15" spans="1:7" ht="22.5" customHeight="1" thickBot="1">
      <c r="A15" s="27" t="s">
        <v>5</v>
      </c>
      <c r="B15" s="2">
        <f>SUM(B8:B9,B13:B14)</f>
        <v>0</v>
      </c>
      <c r="C15" s="3" t="e">
        <f>B15/B15</f>
        <v>#DIV/0!</v>
      </c>
      <c r="D15" s="2">
        <f>SUM(D8:D9,D13:D14)</f>
        <v>0</v>
      </c>
      <c r="E15" s="3" t="e">
        <f>D15/D15</f>
        <v>#DIV/0!</v>
      </c>
      <c r="F15" s="13"/>
      <c r="G15" s="14"/>
    </row>
    <row r="16" ht="22.5" customHeight="1" thickTop="1"/>
    <row r="17" spans="1:7" s="145" customFormat="1" ht="22.5" customHeight="1" thickBot="1">
      <c r="A17" s="146" t="s">
        <v>213</v>
      </c>
      <c r="B17" s="144"/>
      <c r="C17" s="302" t="s">
        <v>100</v>
      </c>
      <c r="D17" s="303"/>
      <c r="E17" s="303"/>
      <c r="F17" s="303"/>
      <c r="G17" s="303"/>
    </row>
    <row r="18" spans="1:7" ht="22.5" customHeight="1" thickTop="1">
      <c r="A18" s="296" t="s">
        <v>1</v>
      </c>
      <c r="B18" s="298" t="s">
        <v>85</v>
      </c>
      <c r="C18" s="299"/>
      <c r="D18" s="298" t="s">
        <v>2</v>
      </c>
      <c r="E18" s="299"/>
      <c r="F18" s="298" t="s">
        <v>16</v>
      </c>
      <c r="G18" s="304" t="s">
        <v>3</v>
      </c>
    </row>
    <row r="19" spans="1:7" ht="22.5" customHeight="1">
      <c r="A19" s="297"/>
      <c r="B19" s="4" t="s">
        <v>0</v>
      </c>
      <c r="C19" s="4" t="s">
        <v>4</v>
      </c>
      <c r="D19" s="4" t="s">
        <v>0</v>
      </c>
      <c r="E19" s="4" t="s">
        <v>4</v>
      </c>
      <c r="F19" s="300"/>
      <c r="G19" s="305"/>
    </row>
    <row r="20" spans="1:7" ht="22.5" customHeight="1">
      <c r="A20" s="149" t="s">
        <v>175</v>
      </c>
      <c r="B20" s="26">
        <f>SUM(B21:B28)</f>
        <v>0</v>
      </c>
      <c r="C20" s="48" t="e">
        <f>B20/B37</f>
        <v>#DIV/0!</v>
      </c>
      <c r="D20" s="26">
        <f>SUM(D21:D28)</f>
        <v>0</v>
      </c>
      <c r="E20" s="48" t="e">
        <f>D20/D37</f>
        <v>#DIV/0!</v>
      </c>
      <c r="F20" s="99"/>
      <c r="G20" s="100"/>
    </row>
    <row r="21" spans="1:7" ht="22.5" customHeight="1">
      <c r="A21" s="150" t="s">
        <v>219</v>
      </c>
      <c r="B21" s="101"/>
      <c r="C21" s="102" t="e">
        <f>B21/B37</f>
        <v>#DIV/0!</v>
      </c>
      <c r="D21" s="103">
        <f>'S1'!C24+'S1'!F24</f>
        <v>0</v>
      </c>
      <c r="E21" s="102" t="e">
        <f>D21/D37</f>
        <v>#DIV/0!</v>
      </c>
      <c r="F21" s="104"/>
      <c r="G21" s="105"/>
    </row>
    <row r="22" spans="1:7" ht="22.5" customHeight="1">
      <c r="A22" s="151" t="s">
        <v>220</v>
      </c>
      <c r="B22" s="106"/>
      <c r="C22" s="107" t="e">
        <f>B22/B37</f>
        <v>#DIV/0!</v>
      </c>
      <c r="D22" s="108">
        <f>'S1'!C25+'S1'!F25</f>
        <v>0</v>
      </c>
      <c r="E22" s="107" t="e">
        <f>D22/D37</f>
        <v>#DIV/0!</v>
      </c>
      <c r="F22" s="109"/>
      <c r="G22" s="110"/>
    </row>
    <row r="23" spans="1:7" ht="22.5" customHeight="1">
      <c r="A23" s="151" t="s">
        <v>221</v>
      </c>
      <c r="B23" s="106"/>
      <c r="C23" s="107" t="e">
        <f>B23/B37</f>
        <v>#DIV/0!</v>
      </c>
      <c r="D23" s="108">
        <f>'S1'!C26+'S1'!F26</f>
        <v>0</v>
      </c>
      <c r="E23" s="107" t="e">
        <f>D23/D37</f>
        <v>#DIV/0!</v>
      </c>
      <c r="F23" s="109"/>
      <c r="G23" s="110"/>
    </row>
    <row r="24" spans="1:7" ht="22.5" customHeight="1">
      <c r="A24" s="151" t="s">
        <v>222</v>
      </c>
      <c r="B24" s="106"/>
      <c r="C24" s="107" t="e">
        <f>B24/B37</f>
        <v>#DIV/0!</v>
      </c>
      <c r="D24" s="108">
        <f>'S1'!C27+'S1'!F27</f>
        <v>0</v>
      </c>
      <c r="E24" s="107" t="e">
        <f>D24/D37</f>
        <v>#DIV/0!</v>
      </c>
      <c r="F24" s="109"/>
      <c r="G24" s="110"/>
    </row>
    <row r="25" spans="1:7" ht="22.5" customHeight="1">
      <c r="A25" s="151" t="s">
        <v>223</v>
      </c>
      <c r="B25" s="106"/>
      <c r="C25" s="107" t="e">
        <f>B25/B37</f>
        <v>#DIV/0!</v>
      </c>
      <c r="D25" s="108">
        <f>'S1'!C28+'S1'!F28</f>
        <v>0</v>
      </c>
      <c r="E25" s="107" t="e">
        <f>D25/D37</f>
        <v>#DIV/0!</v>
      </c>
      <c r="F25" s="109"/>
      <c r="G25" s="110"/>
    </row>
    <row r="26" spans="1:7" ht="22.5" customHeight="1">
      <c r="A26" s="151" t="s">
        <v>224</v>
      </c>
      <c r="B26" s="106"/>
      <c r="C26" s="107" t="e">
        <f>B26/B37</f>
        <v>#DIV/0!</v>
      </c>
      <c r="D26" s="108">
        <f>'S1'!C29+'S1'!F29</f>
        <v>0</v>
      </c>
      <c r="E26" s="107" t="e">
        <f>D26/D37</f>
        <v>#DIV/0!</v>
      </c>
      <c r="F26" s="109"/>
      <c r="G26" s="110"/>
    </row>
    <row r="27" spans="1:7" ht="22.5" customHeight="1">
      <c r="A27" s="151" t="s">
        <v>225</v>
      </c>
      <c r="B27" s="106"/>
      <c r="C27" s="107" t="e">
        <f>B27/B37</f>
        <v>#DIV/0!</v>
      </c>
      <c r="D27" s="108">
        <f>'S1'!C30+'S1'!F30</f>
        <v>0</v>
      </c>
      <c r="E27" s="107" t="e">
        <f>D27/D37</f>
        <v>#DIV/0!</v>
      </c>
      <c r="F27" s="109"/>
      <c r="G27" s="110"/>
    </row>
    <row r="28" spans="1:7" ht="22.5" customHeight="1">
      <c r="A28" s="152" t="s">
        <v>226</v>
      </c>
      <c r="B28" s="111"/>
      <c r="C28" s="112" t="e">
        <f>B28/B37</f>
        <v>#DIV/0!</v>
      </c>
      <c r="D28" s="113">
        <f>'S1'!C31+'S1'!F31</f>
        <v>0</v>
      </c>
      <c r="E28" s="112" t="e">
        <f>D28/D37</f>
        <v>#DIV/0!</v>
      </c>
      <c r="F28" s="114"/>
      <c r="G28" s="115"/>
    </row>
    <row r="29" spans="1:7" ht="22.5" customHeight="1">
      <c r="A29" s="149" t="s">
        <v>176</v>
      </c>
      <c r="B29" s="46"/>
      <c r="C29" s="48" t="e">
        <f>B29/B37</f>
        <v>#DIV/0!</v>
      </c>
      <c r="D29" s="26">
        <f>'S1'!C32+'S1'!F32</f>
        <v>0</v>
      </c>
      <c r="E29" s="48" t="e">
        <f>D29/D37</f>
        <v>#DIV/0!</v>
      </c>
      <c r="F29" s="99"/>
      <c r="G29" s="100"/>
    </row>
    <row r="30" spans="1:7" ht="22.5" customHeight="1">
      <c r="A30" s="149" t="s">
        <v>177</v>
      </c>
      <c r="B30" s="46"/>
      <c r="C30" s="48" t="e">
        <f>B30/B37</f>
        <v>#DIV/0!</v>
      </c>
      <c r="D30" s="26">
        <f>'S1'!C33+'S1'!F33</f>
        <v>0</v>
      </c>
      <c r="E30" s="48" t="e">
        <f>D30/D37</f>
        <v>#DIV/0!</v>
      </c>
      <c r="F30" s="99"/>
      <c r="G30" s="100"/>
    </row>
    <row r="31" spans="1:7" ht="23.25" customHeight="1">
      <c r="A31" s="149" t="s">
        <v>178</v>
      </c>
      <c r="B31" s="46"/>
      <c r="C31" s="48" t="e">
        <f>B31/B37</f>
        <v>#DIV/0!</v>
      </c>
      <c r="D31" s="26">
        <f>'S1'!C36+'S1'!F36</f>
        <v>0</v>
      </c>
      <c r="E31" s="48" t="e">
        <f>D31/D37</f>
        <v>#DIV/0!</v>
      </c>
      <c r="F31" s="99"/>
      <c r="G31" s="100"/>
    </row>
    <row r="32" spans="1:7" ht="22.5" customHeight="1">
      <c r="A32" s="149" t="s">
        <v>227</v>
      </c>
      <c r="B32" s="26">
        <f>SUM(B33:B36)</f>
        <v>0</v>
      </c>
      <c r="C32" s="48" t="e">
        <f>B32/B37</f>
        <v>#DIV/0!</v>
      </c>
      <c r="D32" s="26">
        <f>SUM(D33:D36)</f>
        <v>0</v>
      </c>
      <c r="E32" s="48" t="e">
        <f>D32/D37</f>
        <v>#DIV/0!</v>
      </c>
      <c r="F32" s="99"/>
      <c r="G32" s="100"/>
    </row>
    <row r="33" spans="1:7" ht="22.5" customHeight="1">
      <c r="A33" s="150" t="s">
        <v>228</v>
      </c>
      <c r="B33" s="101"/>
      <c r="C33" s="102" t="e">
        <f>B33/B37</f>
        <v>#DIV/0!</v>
      </c>
      <c r="D33" s="103">
        <f>'S1'!C38+'S1'!F38</f>
        <v>0</v>
      </c>
      <c r="E33" s="102" t="e">
        <f>D33/D37</f>
        <v>#DIV/0!</v>
      </c>
      <c r="F33" s="104"/>
      <c r="G33" s="105"/>
    </row>
    <row r="34" spans="1:7" ht="22.5" customHeight="1">
      <c r="A34" s="151" t="s">
        <v>229</v>
      </c>
      <c r="B34" s="106"/>
      <c r="C34" s="107" t="e">
        <f>B34/B37</f>
        <v>#DIV/0!</v>
      </c>
      <c r="D34" s="108">
        <f>'S1'!C39+'S1'!F39</f>
        <v>0</v>
      </c>
      <c r="E34" s="107" t="e">
        <f>D34/D37</f>
        <v>#DIV/0!</v>
      </c>
      <c r="F34" s="109"/>
      <c r="G34" s="110"/>
    </row>
    <row r="35" spans="1:7" ht="22.5" customHeight="1">
      <c r="A35" s="151" t="s">
        <v>230</v>
      </c>
      <c r="B35" s="106"/>
      <c r="C35" s="107" t="e">
        <f>B35/B37</f>
        <v>#DIV/0!</v>
      </c>
      <c r="D35" s="108">
        <f>'S1'!C40+'S1'!F40</f>
        <v>0</v>
      </c>
      <c r="E35" s="107" t="e">
        <f>D35/D37</f>
        <v>#DIV/0!</v>
      </c>
      <c r="F35" s="109"/>
      <c r="G35" s="110"/>
    </row>
    <row r="36" spans="1:7" ht="22.5" customHeight="1">
      <c r="A36" s="152" t="s">
        <v>231</v>
      </c>
      <c r="B36" s="111"/>
      <c r="C36" s="112" t="e">
        <f>B36/B37</f>
        <v>#DIV/0!</v>
      </c>
      <c r="D36" s="113">
        <f>'S1'!C41+'S1'!F41</f>
        <v>0</v>
      </c>
      <c r="E36" s="112" t="e">
        <f>D36/D37</f>
        <v>#DIV/0!</v>
      </c>
      <c r="F36" s="114"/>
      <c r="G36" s="115"/>
    </row>
    <row r="37" spans="1:7" ht="22.5" customHeight="1" thickBot="1">
      <c r="A37" s="27" t="s">
        <v>6</v>
      </c>
      <c r="B37" s="2">
        <f>SUM(B20,B29:B32)</f>
        <v>0</v>
      </c>
      <c r="C37" s="3" t="e">
        <f>B37/B37</f>
        <v>#DIV/0!</v>
      </c>
      <c r="D37" s="2">
        <f>SUM(D20,D29:D32)</f>
        <v>0</v>
      </c>
      <c r="E37" s="3" t="e">
        <f>D37/D37</f>
        <v>#DIV/0!</v>
      </c>
      <c r="F37" s="15"/>
      <c r="G37" s="16"/>
    </row>
    <row r="38" ht="22.5" customHeight="1" thickTop="1"/>
  </sheetData>
  <sheetProtection/>
  <mergeCells count="17">
    <mergeCell ref="G1:G2"/>
    <mergeCell ref="G18:G19"/>
    <mergeCell ref="F18:F19"/>
    <mergeCell ref="C17:G17"/>
    <mergeCell ref="G6:G7"/>
    <mergeCell ref="B6:C6"/>
    <mergeCell ref="D6:E6"/>
    <mergeCell ref="A18:A19"/>
    <mergeCell ref="B18:C18"/>
    <mergeCell ref="D18:E18"/>
    <mergeCell ref="A6:A7"/>
    <mergeCell ref="F6:F7"/>
    <mergeCell ref="A1:A2"/>
    <mergeCell ref="B1:C1"/>
    <mergeCell ref="C5:G5"/>
    <mergeCell ref="D1:E1"/>
    <mergeCell ref="F1:F2"/>
  </mergeCells>
  <printOptions horizontalCentered="1"/>
  <pageMargins left="0.5511811023622047" right="0.5511811023622047" top="0.7874015748031497" bottom="0.7874015748031497" header="0.3937007874015748" footer="0.3937007874015748"/>
  <pageSetup horizontalDpi="600" verticalDpi="600" orientation="landscape" paperSize="9" r:id="rId3"/>
  <headerFooter alignWithMargins="0">
    <oddHeader>&amp;C&amp;"華康粗圓體,標準"&amp;14 【附件三】９９年度實際執行與支用計畫差異對照表</oddHeader>
    <oddFooter>&amp;C&amp;"細明體,標準"&amp;11學校自評表(附件三)執行與原計畫差異對照表&amp;"Times New Roman,標準" - &amp;P</oddFooter>
  </headerFooter>
  <ignoredErrors>
    <ignoredError sqref="C8 C10:C14 E8:E15 C21:C31 E20:E37 C33:C36" evalError="1"/>
    <ignoredError sqref="C9 C15 C20 C32 C37" evalError="1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M15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00390625" defaultRowHeight="22.5" customHeight="1"/>
  <cols>
    <col min="1" max="1" width="6.625" style="63" customWidth="1"/>
    <col min="2" max="2" width="10.625" style="63" customWidth="1"/>
    <col min="3" max="10" width="10.625" style="17" customWidth="1"/>
    <col min="11" max="11" width="12.625" style="17" customWidth="1"/>
    <col min="12" max="13" width="9.625" style="17" customWidth="1"/>
    <col min="14" max="16384" width="9.00390625" style="17" customWidth="1"/>
  </cols>
  <sheetData>
    <row r="1" spans="1:13" ht="30" customHeight="1">
      <c r="A1" s="308" t="s">
        <v>233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39.75" customHeight="1">
      <c r="A2" s="307" t="s">
        <v>324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39.75" customHeight="1" thickBot="1">
      <c r="A3" s="153" t="s">
        <v>325</v>
      </c>
      <c r="B3" s="195"/>
      <c r="C3" s="195"/>
      <c r="D3" s="195"/>
      <c r="E3" s="195"/>
      <c r="F3" s="196">
        <f>AVERAGE(K5:K12)</f>
        <v>30625</v>
      </c>
      <c r="G3" s="195" t="s">
        <v>326</v>
      </c>
      <c r="H3" s="197">
        <f>STDEV(K5:K12)</f>
        <v>15426.669856360539</v>
      </c>
      <c r="I3" s="195"/>
      <c r="J3" s="195"/>
      <c r="K3" s="195"/>
      <c r="L3" s="195"/>
      <c r="M3" s="195"/>
    </row>
    <row r="4" spans="1:13" ht="22.5" customHeight="1" thickTop="1">
      <c r="A4" s="5" t="s">
        <v>57</v>
      </c>
      <c r="B4" s="62" t="s">
        <v>58</v>
      </c>
      <c r="C4" s="6" t="s">
        <v>59</v>
      </c>
      <c r="D4" s="6" t="s">
        <v>60</v>
      </c>
      <c r="E4" s="6" t="s">
        <v>61</v>
      </c>
      <c r="F4" s="6" t="s">
        <v>62</v>
      </c>
      <c r="G4" s="6" t="s">
        <v>63</v>
      </c>
      <c r="H4" s="6" t="s">
        <v>64</v>
      </c>
      <c r="I4" s="6" t="s">
        <v>65</v>
      </c>
      <c r="J4" s="6" t="s">
        <v>66</v>
      </c>
      <c r="K4" s="6" t="s">
        <v>67</v>
      </c>
      <c r="L4" s="6" t="s">
        <v>68</v>
      </c>
      <c r="M4" s="7" t="s">
        <v>69</v>
      </c>
    </row>
    <row r="5" spans="1:13" ht="22.5" customHeight="1">
      <c r="A5" s="95">
        <v>1</v>
      </c>
      <c r="B5" s="96" t="s">
        <v>77</v>
      </c>
      <c r="C5" s="78"/>
      <c r="D5" s="78">
        <v>5000</v>
      </c>
      <c r="E5" s="78">
        <v>5000</v>
      </c>
      <c r="F5" s="78">
        <v>6000</v>
      </c>
      <c r="G5" s="78">
        <v>10000</v>
      </c>
      <c r="H5" s="78">
        <v>5000</v>
      </c>
      <c r="I5" s="78">
        <v>10000</v>
      </c>
      <c r="J5" s="78">
        <v>18000</v>
      </c>
      <c r="K5" s="80">
        <f>SUM(C5:J5)</f>
        <v>59000</v>
      </c>
      <c r="L5" s="79">
        <f>K5/K13</f>
        <v>0.24081632653061225</v>
      </c>
      <c r="M5" s="81">
        <f>L5</f>
        <v>0.24081632653061225</v>
      </c>
    </row>
    <row r="6" spans="1:13" ht="22.5" customHeight="1">
      <c r="A6" s="97">
        <v>2</v>
      </c>
      <c r="B6" s="98" t="s">
        <v>78</v>
      </c>
      <c r="C6" s="83">
        <v>6000</v>
      </c>
      <c r="D6" s="83"/>
      <c r="E6" s="83">
        <v>3000</v>
      </c>
      <c r="F6" s="83">
        <v>5000</v>
      </c>
      <c r="G6" s="83">
        <v>10000</v>
      </c>
      <c r="H6" s="83">
        <v>6000</v>
      </c>
      <c r="I6" s="83">
        <v>5000</v>
      </c>
      <c r="J6" s="83">
        <v>6000</v>
      </c>
      <c r="K6" s="85">
        <f aca="true" t="shared" si="0" ref="K6:K12">SUM(C6:J6)</f>
        <v>41000</v>
      </c>
      <c r="L6" s="84">
        <f>K6/K13</f>
        <v>0.1673469387755102</v>
      </c>
      <c r="M6" s="86">
        <f>M5+L6</f>
        <v>0.40816326530612246</v>
      </c>
    </row>
    <row r="7" spans="1:13" ht="22.5" customHeight="1">
      <c r="A7" s="97">
        <v>3</v>
      </c>
      <c r="B7" s="98" t="s">
        <v>79</v>
      </c>
      <c r="C7" s="83">
        <v>3000</v>
      </c>
      <c r="D7" s="83">
        <v>10000</v>
      </c>
      <c r="E7" s="83">
        <v>10000</v>
      </c>
      <c r="F7" s="83"/>
      <c r="G7" s="83"/>
      <c r="H7" s="83">
        <v>5000</v>
      </c>
      <c r="I7" s="83">
        <v>10000</v>
      </c>
      <c r="J7" s="83"/>
      <c r="K7" s="85">
        <f t="shared" si="0"/>
        <v>38000</v>
      </c>
      <c r="L7" s="84">
        <f>K7/K13</f>
        <v>0.15510204081632653</v>
      </c>
      <c r="M7" s="86">
        <f aca="true" t="shared" si="1" ref="M7:M12">M6+L7</f>
        <v>0.563265306122449</v>
      </c>
    </row>
    <row r="8" spans="1:13" ht="22.5" customHeight="1">
      <c r="A8" s="97">
        <v>4</v>
      </c>
      <c r="B8" s="98" t="s">
        <v>80</v>
      </c>
      <c r="C8" s="83">
        <v>3000</v>
      </c>
      <c r="D8" s="83"/>
      <c r="E8" s="83">
        <v>5000</v>
      </c>
      <c r="F8" s="83"/>
      <c r="G8" s="83">
        <v>10000</v>
      </c>
      <c r="H8" s="83">
        <v>5000</v>
      </c>
      <c r="I8" s="83">
        <v>5000</v>
      </c>
      <c r="J8" s="83">
        <v>3000</v>
      </c>
      <c r="K8" s="85">
        <f t="shared" si="0"/>
        <v>31000</v>
      </c>
      <c r="L8" s="84">
        <f>K8/K13</f>
        <v>0.12653061224489795</v>
      </c>
      <c r="M8" s="86">
        <f t="shared" si="1"/>
        <v>0.6897959183673469</v>
      </c>
    </row>
    <row r="9" spans="1:13" ht="22.5" customHeight="1">
      <c r="A9" s="97">
        <v>5</v>
      </c>
      <c r="B9" s="98" t="s">
        <v>81</v>
      </c>
      <c r="C9" s="83"/>
      <c r="D9" s="83"/>
      <c r="E9" s="83"/>
      <c r="F9" s="83"/>
      <c r="G9" s="83">
        <v>20000</v>
      </c>
      <c r="H9" s="83"/>
      <c r="I9" s="83">
        <v>5000</v>
      </c>
      <c r="J9" s="83">
        <v>3000</v>
      </c>
      <c r="K9" s="85">
        <f t="shared" si="0"/>
        <v>28000</v>
      </c>
      <c r="L9" s="84">
        <f>K9/K13</f>
        <v>0.11428571428571428</v>
      </c>
      <c r="M9" s="86">
        <f t="shared" si="1"/>
        <v>0.8040816326530612</v>
      </c>
    </row>
    <row r="10" spans="1:13" ht="22.5" customHeight="1">
      <c r="A10" s="97">
        <v>6</v>
      </c>
      <c r="B10" s="98" t="s">
        <v>82</v>
      </c>
      <c r="C10" s="83"/>
      <c r="D10" s="83">
        <v>5000</v>
      </c>
      <c r="E10" s="83">
        <v>3000</v>
      </c>
      <c r="F10" s="83">
        <v>3000</v>
      </c>
      <c r="G10" s="83">
        <v>10000</v>
      </c>
      <c r="H10" s="83"/>
      <c r="I10" s="83"/>
      <c r="J10" s="83"/>
      <c r="K10" s="85">
        <f t="shared" si="0"/>
        <v>21000</v>
      </c>
      <c r="L10" s="84">
        <f>K10/K13</f>
        <v>0.08571428571428572</v>
      </c>
      <c r="M10" s="86">
        <f t="shared" si="1"/>
        <v>0.889795918367347</v>
      </c>
    </row>
    <row r="11" spans="1:13" ht="22.5" customHeight="1">
      <c r="A11" s="97">
        <v>7</v>
      </c>
      <c r="B11" s="98" t="s">
        <v>83</v>
      </c>
      <c r="C11" s="83">
        <v>6000</v>
      </c>
      <c r="D11" s="83">
        <v>10000</v>
      </c>
      <c r="E11" s="83"/>
      <c r="F11" s="83"/>
      <c r="G11" s="83"/>
      <c r="H11" s="83"/>
      <c r="I11" s="83"/>
      <c r="J11" s="83"/>
      <c r="K11" s="85">
        <f t="shared" si="0"/>
        <v>16000</v>
      </c>
      <c r="L11" s="84">
        <f>K11/K13</f>
        <v>0.0653061224489796</v>
      </c>
      <c r="M11" s="86">
        <f t="shared" si="1"/>
        <v>0.9551020408163265</v>
      </c>
    </row>
    <row r="12" spans="1:13" ht="22.5" customHeight="1">
      <c r="A12" s="97">
        <v>8</v>
      </c>
      <c r="B12" s="98" t="s">
        <v>84</v>
      </c>
      <c r="C12" s="83">
        <v>6000</v>
      </c>
      <c r="D12" s="83"/>
      <c r="E12" s="83"/>
      <c r="F12" s="83"/>
      <c r="G12" s="83"/>
      <c r="H12" s="83">
        <v>5000</v>
      </c>
      <c r="I12" s="83"/>
      <c r="J12" s="83"/>
      <c r="K12" s="85">
        <f t="shared" si="0"/>
        <v>11000</v>
      </c>
      <c r="L12" s="84">
        <f>K12/K13</f>
        <v>0.044897959183673466</v>
      </c>
      <c r="M12" s="86">
        <f t="shared" si="1"/>
        <v>1</v>
      </c>
    </row>
    <row r="13" spans="1:13" ht="22.5" customHeight="1" thickBot="1">
      <c r="A13" s="25" t="s">
        <v>8</v>
      </c>
      <c r="B13" s="66"/>
      <c r="C13" s="24">
        <f aca="true" t="shared" si="2" ref="C13:J13">SUM(C5:C12)</f>
        <v>24000</v>
      </c>
      <c r="D13" s="24">
        <f t="shared" si="2"/>
        <v>30000</v>
      </c>
      <c r="E13" s="24">
        <f t="shared" si="2"/>
        <v>26000</v>
      </c>
      <c r="F13" s="24">
        <f t="shared" si="2"/>
        <v>14000</v>
      </c>
      <c r="G13" s="24">
        <f t="shared" si="2"/>
        <v>60000</v>
      </c>
      <c r="H13" s="24">
        <f t="shared" si="2"/>
        <v>26000</v>
      </c>
      <c r="I13" s="24">
        <f t="shared" si="2"/>
        <v>35000</v>
      </c>
      <c r="J13" s="24">
        <f t="shared" si="2"/>
        <v>30000</v>
      </c>
      <c r="K13" s="24">
        <f>SUM(C13:J13)</f>
        <v>245000</v>
      </c>
      <c r="L13" s="11">
        <f>K13/K13</f>
        <v>1</v>
      </c>
      <c r="M13" s="12"/>
    </row>
    <row r="14" spans="1:2" s="36" customFormat="1" ht="22.5" customHeight="1" thickTop="1">
      <c r="A14" s="65"/>
      <c r="B14" s="67"/>
    </row>
    <row r="15" spans="1:13" s="33" customFormat="1" ht="49.5" customHeight="1">
      <c r="A15" s="289" t="s">
        <v>232</v>
      </c>
      <c r="B15" s="290"/>
      <c r="C15" s="290"/>
      <c r="D15" s="290"/>
      <c r="E15" s="306"/>
      <c r="F15" s="306"/>
      <c r="G15" s="306"/>
      <c r="H15" s="306"/>
      <c r="I15" s="306"/>
      <c r="J15" s="306"/>
      <c r="K15" s="306"/>
      <c r="L15" s="306"/>
      <c r="M15" s="306"/>
    </row>
  </sheetData>
  <sheetProtection/>
  <mergeCells count="3">
    <mergeCell ref="A15:M15"/>
    <mergeCell ref="A2:M2"/>
    <mergeCell ref="A1:M1"/>
  </mergeCells>
  <printOptions horizontalCentered="1"/>
  <pageMargins left="0.5511811023622047" right="0.5511811023622047" top="0.7874015748031497" bottom="0.7874015748031497" header="0.3937007874015748" footer="0.3937007874015748"/>
  <pageSetup horizontalDpi="600" verticalDpi="600" orientation="landscape" paperSize="9" r:id="rId1"/>
  <headerFooter alignWithMargins="0">
    <oddHeader>&amp;C&amp;"Times New Roman,粗體"&amp;14 &amp;"華康粗圓體,標準"【附件四】９９年度經常門接受獎補助款教師彙整表（請依小計金額由高至低排序）</oddHeader>
    <oddFooter>&amp;C&amp;11學校自評表(附件四)經常門接受獎補助款教師彙整表&amp;"Times New Roman,標準"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G39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15.625" defaultRowHeight="22.5" customHeight="1"/>
  <cols>
    <col min="1" max="1" width="34.00390625" style="17" customWidth="1"/>
    <col min="2" max="16384" width="15.625" style="17" customWidth="1"/>
  </cols>
  <sheetData>
    <row r="1" spans="1:7" ht="22.5" customHeight="1" thickTop="1">
      <c r="A1" s="311" t="s">
        <v>12</v>
      </c>
      <c r="B1" s="309" t="s">
        <v>70</v>
      </c>
      <c r="C1" s="309"/>
      <c r="D1" s="309" t="s">
        <v>101</v>
      </c>
      <c r="E1" s="309"/>
      <c r="F1" s="309" t="s">
        <v>234</v>
      </c>
      <c r="G1" s="310"/>
    </row>
    <row r="2" spans="1:7" ht="22.5" customHeight="1">
      <c r="A2" s="312"/>
      <c r="B2" s="18" t="s">
        <v>9</v>
      </c>
      <c r="C2" s="18" t="s">
        <v>119</v>
      </c>
      <c r="D2" s="18" t="s">
        <v>9</v>
      </c>
      <c r="E2" s="18" t="s">
        <v>119</v>
      </c>
      <c r="F2" s="18" t="s">
        <v>9</v>
      </c>
      <c r="G2" s="19" t="s">
        <v>119</v>
      </c>
    </row>
    <row r="3" spans="1:7" ht="22.5" customHeight="1">
      <c r="A3" s="77" t="s">
        <v>10</v>
      </c>
      <c r="B3" s="78"/>
      <c r="C3" s="79" t="e">
        <f>B3/SUM(B3:B5)</f>
        <v>#DIV/0!</v>
      </c>
      <c r="D3" s="78"/>
      <c r="E3" s="79" t="e">
        <f>D3/SUM(D3:D5)</f>
        <v>#DIV/0!</v>
      </c>
      <c r="F3" s="80">
        <f>'S1'!B2</f>
        <v>0</v>
      </c>
      <c r="G3" s="81" t="e">
        <f>F3/SUM(F3:F5)</f>
        <v>#DIV/0!</v>
      </c>
    </row>
    <row r="4" spans="1:7" ht="22.5" customHeight="1">
      <c r="A4" s="82" t="s">
        <v>11</v>
      </c>
      <c r="B4" s="83"/>
      <c r="C4" s="84" t="e">
        <f>B4/SUM(B3:B5)</f>
        <v>#DIV/0!</v>
      </c>
      <c r="D4" s="83"/>
      <c r="E4" s="84" t="e">
        <f>D4/SUM(D3:D5)</f>
        <v>#DIV/0!</v>
      </c>
      <c r="F4" s="85">
        <f>'S1'!C2</f>
        <v>0</v>
      </c>
      <c r="G4" s="86" t="e">
        <f>F4/SUM(F3:F5)</f>
        <v>#DIV/0!</v>
      </c>
    </row>
    <row r="5" spans="1:7" ht="22.5" customHeight="1">
      <c r="A5" s="82" t="s">
        <v>13</v>
      </c>
      <c r="B5" s="83"/>
      <c r="C5" s="84" t="e">
        <f>B5/SUM(B3:B5)</f>
        <v>#DIV/0!</v>
      </c>
      <c r="D5" s="83"/>
      <c r="E5" s="84" t="e">
        <f>D5/SUM(D3:D5)</f>
        <v>#DIV/0!</v>
      </c>
      <c r="F5" s="85">
        <f>'S1'!D2</f>
        <v>0</v>
      </c>
      <c r="G5" s="86" t="e">
        <f>F5/SUM(F3:F5)</f>
        <v>#DIV/0!</v>
      </c>
    </row>
    <row r="6" spans="1:7" ht="22.5" customHeight="1">
      <c r="A6" s="154" t="s">
        <v>238</v>
      </c>
      <c r="B6" s="85">
        <f>SUM(B12:B13,B17:B18)</f>
        <v>0</v>
      </c>
      <c r="C6" s="84" t="e">
        <f>B6/SUM(B3:B5)</f>
        <v>#DIV/0!</v>
      </c>
      <c r="D6" s="85">
        <f>SUM(D12:D13,D17:D18)</f>
        <v>0</v>
      </c>
      <c r="E6" s="84" t="e">
        <f>D6/SUM(D3:D5)</f>
        <v>#DIV/0!</v>
      </c>
      <c r="F6" s="85">
        <f>'S1'!C19+'S1'!F19</f>
        <v>0</v>
      </c>
      <c r="G6" s="86" t="e">
        <f>F6/SUM(F3:F5)</f>
        <v>#DIV/0!</v>
      </c>
    </row>
    <row r="7" spans="1:7" ht="22.5" customHeight="1" thickBot="1">
      <c r="A7" s="155" t="s">
        <v>239</v>
      </c>
      <c r="B7" s="87">
        <f>SUM(B23,B32:B35)</f>
        <v>0</v>
      </c>
      <c r="C7" s="88" t="e">
        <f>B7/SUM(B3:B5)</f>
        <v>#DIV/0!</v>
      </c>
      <c r="D7" s="87">
        <f>SUM(D23,D32:D35)</f>
        <v>0</v>
      </c>
      <c r="E7" s="88" t="e">
        <f>D7/SUM(D3:D5)</f>
        <v>#DIV/0!</v>
      </c>
      <c r="F7" s="87">
        <f>'S1'!C42+'S1'!F42</f>
        <v>0</v>
      </c>
      <c r="G7" s="89" t="e">
        <f>F7/SUM(F3:F5)</f>
        <v>#DIV/0!</v>
      </c>
    </row>
    <row r="8" ht="22.5" customHeight="1" thickTop="1"/>
    <row r="9" spans="1:7" s="20" customFormat="1" ht="22.5" customHeight="1" thickBot="1">
      <c r="A9" s="313" t="s">
        <v>15</v>
      </c>
      <c r="B9" s="314"/>
      <c r="C9" s="314"/>
      <c r="D9" s="314"/>
      <c r="E9" s="314"/>
      <c r="F9" s="314"/>
      <c r="G9" s="314"/>
    </row>
    <row r="10" spans="1:7" ht="22.5" customHeight="1" thickTop="1">
      <c r="A10" s="311" t="s">
        <v>12</v>
      </c>
      <c r="B10" s="309" t="s">
        <v>235</v>
      </c>
      <c r="C10" s="309"/>
      <c r="D10" s="309" t="s">
        <v>236</v>
      </c>
      <c r="E10" s="309"/>
      <c r="F10" s="309" t="s">
        <v>237</v>
      </c>
      <c r="G10" s="310"/>
    </row>
    <row r="11" spans="1:7" ht="22.5" customHeight="1">
      <c r="A11" s="312"/>
      <c r="B11" s="18" t="s">
        <v>9</v>
      </c>
      <c r="C11" s="18" t="s">
        <v>120</v>
      </c>
      <c r="D11" s="18" t="s">
        <v>9</v>
      </c>
      <c r="E11" s="18" t="s">
        <v>120</v>
      </c>
      <c r="F11" s="18" t="s">
        <v>9</v>
      </c>
      <c r="G11" s="19" t="s">
        <v>120</v>
      </c>
    </row>
    <row r="12" spans="1:7" ht="22.5" customHeight="1">
      <c r="A12" s="157" t="s">
        <v>240</v>
      </c>
      <c r="B12" s="22"/>
      <c r="C12" s="9" t="e">
        <f>B12/B6</f>
        <v>#DIV/0!</v>
      </c>
      <c r="D12" s="22"/>
      <c r="E12" s="9" t="e">
        <f>D12/D6</f>
        <v>#DIV/0!</v>
      </c>
      <c r="F12" s="21">
        <f>'S3'!D8</f>
        <v>0</v>
      </c>
      <c r="G12" s="10" t="e">
        <f>F12/F6</f>
        <v>#DIV/0!</v>
      </c>
    </row>
    <row r="13" spans="1:7" ht="22.5" customHeight="1">
      <c r="A13" s="157" t="s">
        <v>241</v>
      </c>
      <c r="B13" s="21">
        <f>SUM(B14:B16)</f>
        <v>0</v>
      </c>
      <c r="C13" s="9" t="e">
        <f>B13/B6</f>
        <v>#DIV/0!</v>
      </c>
      <c r="D13" s="21">
        <f>SUM(D14:D16)</f>
        <v>0</v>
      </c>
      <c r="E13" s="9" t="e">
        <f>D13/D6</f>
        <v>#DIV/0!</v>
      </c>
      <c r="F13" s="21">
        <f>SUM(F14:F16)</f>
        <v>0</v>
      </c>
      <c r="G13" s="10" t="e">
        <f>F13/F6</f>
        <v>#DIV/0!</v>
      </c>
    </row>
    <row r="14" spans="1:7" ht="22.5" customHeight="1">
      <c r="A14" s="156" t="s">
        <v>242</v>
      </c>
      <c r="B14" s="78"/>
      <c r="C14" s="79" t="e">
        <f>B14/B6</f>
        <v>#DIV/0!</v>
      </c>
      <c r="D14" s="78"/>
      <c r="E14" s="79" t="e">
        <f>D14/D6</f>
        <v>#DIV/0!</v>
      </c>
      <c r="F14" s="80">
        <f>'S3'!D10</f>
        <v>0</v>
      </c>
      <c r="G14" s="81" t="e">
        <f>F14/F6</f>
        <v>#DIV/0!</v>
      </c>
    </row>
    <row r="15" spans="1:7" ht="22.5" customHeight="1">
      <c r="A15" s="158" t="s">
        <v>243</v>
      </c>
      <c r="B15" s="83"/>
      <c r="C15" s="84" t="e">
        <f>B15/B6</f>
        <v>#DIV/0!</v>
      </c>
      <c r="D15" s="83"/>
      <c r="E15" s="84" t="e">
        <f>D15/D6</f>
        <v>#DIV/0!</v>
      </c>
      <c r="F15" s="85">
        <f>'S3'!D11</f>
        <v>0</v>
      </c>
      <c r="G15" s="86" t="e">
        <f>F15/F6</f>
        <v>#DIV/0!</v>
      </c>
    </row>
    <row r="16" spans="1:7" ht="22.5" customHeight="1">
      <c r="A16" s="159" t="s">
        <v>244</v>
      </c>
      <c r="B16" s="90"/>
      <c r="C16" s="91" t="e">
        <f>B16/B6</f>
        <v>#DIV/0!</v>
      </c>
      <c r="D16" s="90"/>
      <c r="E16" s="91" t="e">
        <f>D16/D6</f>
        <v>#DIV/0!</v>
      </c>
      <c r="F16" s="92">
        <f>'S3'!D12</f>
        <v>0</v>
      </c>
      <c r="G16" s="93" t="e">
        <f>F16/F6</f>
        <v>#DIV/0!</v>
      </c>
    </row>
    <row r="17" spans="1:7" ht="22.5" customHeight="1">
      <c r="A17" s="157" t="s">
        <v>245</v>
      </c>
      <c r="B17" s="22"/>
      <c r="C17" s="9" t="e">
        <f>B17/B6</f>
        <v>#DIV/0!</v>
      </c>
      <c r="D17" s="22"/>
      <c r="E17" s="9" t="e">
        <f>D17/D6</f>
        <v>#DIV/0!</v>
      </c>
      <c r="F17" s="21">
        <f>'S3'!D13</f>
        <v>0</v>
      </c>
      <c r="G17" s="10" t="e">
        <f>F17/F6</f>
        <v>#DIV/0!</v>
      </c>
    </row>
    <row r="18" spans="1:7" ht="22.5" customHeight="1" thickBot="1">
      <c r="A18" s="160" t="s">
        <v>246</v>
      </c>
      <c r="B18" s="23"/>
      <c r="C18" s="11" t="e">
        <f>B18/B6</f>
        <v>#DIV/0!</v>
      </c>
      <c r="D18" s="23"/>
      <c r="E18" s="11" t="e">
        <f>D18/D6</f>
        <v>#DIV/0!</v>
      </c>
      <c r="F18" s="24">
        <f>'S3'!D14</f>
        <v>0</v>
      </c>
      <c r="G18" s="12" t="e">
        <f>F18/F6</f>
        <v>#DIV/0!</v>
      </c>
    </row>
    <row r="19" ht="22.5" customHeight="1" thickTop="1"/>
    <row r="20" spans="1:7" s="20" customFormat="1" ht="22.5" customHeight="1" thickBot="1">
      <c r="A20" s="313" t="s">
        <v>14</v>
      </c>
      <c r="B20" s="314"/>
      <c r="C20" s="314"/>
      <c r="D20" s="314"/>
      <c r="E20" s="314"/>
      <c r="F20" s="314"/>
      <c r="G20" s="314"/>
    </row>
    <row r="21" spans="1:7" ht="22.5" customHeight="1" thickTop="1">
      <c r="A21" s="311" t="s">
        <v>76</v>
      </c>
      <c r="B21" s="309" t="s">
        <v>235</v>
      </c>
      <c r="C21" s="309"/>
      <c r="D21" s="309" t="s">
        <v>236</v>
      </c>
      <c r="E21" s="309"/>
      <c r="F21" s="309" t="s">
        <v>237</v>
      </c>
      <c r="G21" s="310"/>
    </row>
    <row r="22" spans="1:7" ht="22.5" customHeight="1">
      <c r="A22" s="312"/>
      <c r="B22" s="18" t="s">
        <v>9</v>
      </c>
      <c r="C22" s="18" t="s">
        <v>118</v>
      </c>
      <c r="D22" s="18" t="s">
        <v>9</v>
      </c>
      <c r="E22" s="18" t="s">
        <v>118</v>
      </c>
      <c r="F22" s="18" t="s">
        <v>9</v>
      </c>
      <c r="G22" s="19" t="s">
        <v>118</v>
      </c>
    </row>
    <row r="23" spans="1:7" ht="22.5" customHeight="1">
      <c r="A23" s="157" t="s">
        <v>247</v>
      </c>
      <c r="B23" s="21">
        <f>SUM(B24:B31)</f>
        <v>0</v>
      </c>
      <c r="C23" s="9" t="e">
        <f>B23/B7</f>
        <v>#DIV/0!</v>
      </c>
      <c r="D23" s="21">
        <f>SUM(D24:D31)</f>
        <v>0</v>
      </c>
      <c r="E23" s="9" t="e">
        <f>D23/D7</f>
        <v>#DIV/0!</v>
      </c>
      <c r="F23" s="21">
        <f>SUM(F24:F31)</f>
        <v>0</v>
      </c>
      <c r="G23" s="10" t="e">
        <f>F23/F7</f>
        <v>#DIV/0!</v>
      </c>
    </row>
    <row r="24" spans="1:7" ht="22.5" customHeight="1">
      <c r="A24" s="156" t="s">
        <v>248</v>
      </c>
      <c r="B24" s="78"/>
      <c r="C24" s="79" t="e">
        <f>B24/B7</f>
        <v>#DIV/0!</v>
      </c>
      <c r="D24" s="78"/>
      <c r="E24" s="79" t="e">
        <f>D24/D7</f>
        <v>#DIV/0!</v>
      </c>
      <c r="F24" s="80">
        <f>'S3'!D21</f>
        <v>0</v>
      </c>
      <c r="G24" s="81" t="e">
        <f>F24/F7</f>
        <v>#DIV/0!</v>
      </c>
    </row>
    <row r="25" spans="1:7" ht="22.5" customHeight="1">
      <c r="A25" s="158" t="s">
        <v>249</v>
      </c>
      <c r="B25" s="83"/>
      <c r="C25" s="84" t="e">
        <f>B25/B7</f>
        <v>#DIV/0!</v>
      </c>
      <c r="D25" s="83"/>
      <c r="E25" s="84" t="e">
        <f>D25/D7</f>
        <v>#DIV/0!</v>
      </c>
      <c r="F25" s="85">
        <f>'S3'!D22</f>
        <v>0</v>
      </c>
      <c r="G25" s="86" t="e">
        <f>F25/F7</f>
        <v>#DIV/0!</v>
      </c>
    </row>
    <row r="26" spans="1:7" ht="22.5" customHeight="1">
      <c r="A26" s="158" t="s">
        <v>250</v>
      </c>
      <c r="B26" s="83"/>
      <c r="C26" s="84" t="e">
        <f>B26/B7</f>
        <v>#DIV/0!</v>
      </c>
      <c r="D26" s="83"/>
      <c r="E26" s="84" t="e">
        <f>D26/D7</f>
        <v>#DIV/0!</v>
      </c>
      <c r="F26" s="85">
        <f>'S3'!D23</f>
        <v>0</v>
      </c>
      <c r="G26" s="86" t="e">
        <f>F26/F7</f>
        <v>#DIV/0!</v>
      </c>
    </row>
    <row r="27" spans="1:7" ht="22.5" customHeight="1">
      <c r="A27" s="158" t="s">
        <v>251</v>
      </c>
      <c r="B27" s="83"/>
      <c r="C27" s="84" t="e">
        <f>B27/B7</f>
        <v>#DIV/0!</v>
      </c>
      <c r="D27" s="83"/>
      <c r="E27" s="84" t="e">
        <f>D27/D7</f>
        <v>#DIV/0!</v>
      </c>
      <c r="F27" s="85">
        <f>'S3'!D24</f>
        <v>0</v>
      </c>
      <c r="G27" s="86" t="e">
        <f>F27/F7</f>
        <v>#DIV/0!</v>
      </c>
    </row>
    <row r="28" spans="1:7" ht="22.5" customHeight="1">
      <c r="A28" s="158" t="s">
        <v>252</v>
      </c>
      <c r="B28" s="83"/>
      <c r="C28" s="84" t="e">
        <f>B28/B7</f>
        <v>#DIV/0!</v>
      </c>
      <c r="D28" s="83"/>
      <c r="E28" s="84" t="e">
        <f>D28/D7</f>
        <v>#DIV/0!</v>
      </c>
      <c r="F28" s="85">
        <f>'S3'!D25</f>
        <v>0</v>
      </c>
      <c r="G28" s="86" t="e">
        <f>F28/F7</f>
        <v>#DIV/0!</v>
      </c>
    </row>
    <row r="29" spans="1:7" ht="22.5" customHeight="1">
      <c r="A29" s="158" t="s">
        <v>253</v>
      </c>
      <c r="B29" s="83"/>
      <c r="C29" s="84" t="e">
        <f>B29/B7</f>
        <v>#DIV/0!</v>
      </c>
      <c r="D29" s="83"/>
      <c r="E29" s="84" t="e">
        <f>D29/D7</f>
        <v>#DIV/0!</v>
      </c>
      <c r="F29" s="85">
        <f>'S3'!D26</f>
        <v>0</v>
      </c>
      <c r="G29" s="86" t="e">
        <f>F29/F7</f>
        <v>#DIV/0!</v>
      </c>
    </row>
    <row r="30" spans="1:7" ht="22.5" customHeight="1">
      <c r="A30" s="158" t="s">
        <v>254</v>
      </c>
      <c r="B30" s="83"/>
      <c r="C30" s="84" t="e">
        <f>B30/B7</f>
        <v>#DIV/0!</v>
      </c>
      <c r="D30" s="83"/>
      <c r="E30" s="84" t="e">
        <f>D30/D7</f>
        <v>#DIV/0!</v>
      </c>
      <c r="F30" s="85">
        <f>'S3'!D27</f>
        <v>0</v>
      </c>
      <c r="G30" s="86" t="e">
        <f>F30/F7</f>
        <v>#DIV/0!</v>
      </c>
    </row>
    <row r="31" spans="1:7" ht="22.5" customHeight="1">
      <c r="A31" s="159" t="s">
        <v>255</v>
      </c>
      <c r="B31" s="90"/>
      <c r="C31" s="91" t="e">
        <f>B31/B7</f>
        <v>#DIV/0!</v>
      </c>
      <c r="D31" s="90"/>
      <c r="E31" s="91" t="e">
        <f>D31/D7</f>
        <v>#DIV/0!</v>
      </c>
      <c r="F31" s="92">
        <f>'S3'!D28</f>
        <v>0</v>
      </c>
      <c r="G31" s="93" t="e">
        <f>F31/F7</f>
        <v>#DIV/0!</v>
      </c>
    </row>
    <row r="32" spans="1:7" ht="22.5" customHeight="1">
      <c r="A32" s="157" t="s">
        <v>256</v>
      </c>
      <c r="B32" s="22"/>
      <c r="C32" s="9" t="e">
        <f>B32/B7</f>
        <v>#DIV/0!</v>
      </c>
      <c r="D32" s="22"/>
      <c r="E32" s="9" t="e">
        <f>D32/D7</f>
        <v>#DIV/0!</v>
      </c>
      <c r="F32" s="21">
        <f>'S3'!D29</f>
        <v>0</v>
      </c>
      <c r="G32" s="10" t="e">
        <f>F32/F7</f>
        <v>#DIV/0!</v>
      </c>
    </row>
    <row r="33" spans="1:7" ht="22.5" customHeight="1">
      <c r="A33" s="157" t="s">
        <v>257</v>
      </c>
      <c r="B33" s="22"/>
      <c r="C33" s="9" t="e">
        <f>B33/B7</f>
        <v>#DIV/0!</v>
      </c>
      <c r="D33" s="22"/>
      <c r="E33" s="9" t="e">
        <f>D33/D7</f>
        <v>#DIV/0!</v>
      </c>
      <c r="F33" s="21">
        <f>'S3'!D30</f>
        <v>0</v>
      </c>
      <c r="G33" s="10" t="e">
        <f>F33/F7</f>
        <v>#DIV/0!</v>
      </c>
    </row>
    <row r="34" spans="1:7" ht="22.5" customHeight="1">
      <c r="A34" s="149" t="s">
        <v>258</v>
      </c>
      <c r="B34" s="22"/>
      <c r="C34" s="9" t="e">
        <f>B34/B7</f>
        <v>#DIV/0!</v>
      </c>
      <c r="D34" s="22"/>
      <c r="E34" s="9" t="e">
        <f>D34/D7</f>
        <v>#DIV/0!</v>
      </c>
      <c r="F34" s="21">
        <f>'S3'!D31</f>
        <v>0</v>
      </c>
      <c r="G34" s="10" t="e">
        <f>F34/F7</f>
        <v>#DIV/0!</v>
      </c>
    </row>
    <row r="35" spans="1:7" ht="22.5" customHeight="1">
      <c r="A35" s="157" t="s">
        <v>259</v>
      </c>
      <c r="B35" s="21">
        <f>SUM(B36:B39)</f>
        <v>0</v>
      </c>
      <c r="C35" s="9" t="e">
        <f>B35/B7</f>
        <v>#DIV/0!</v>
      </c>
      <c r="D35" s="21">
        <f>SUM(D36:D39)</f>
        <v>0</v>
      </c>
      <c r="E35" s="9" t="e">
        <f>D35/D7</f>
        <v>#DIV/0!</v>
      </c>
      <c r="F35" s="21">
        <f>SUM(F36:F39)</f>
        <v>0</v>
      </c>
      <c r="G35" s="10" t="e">
        <f>F35/F7</f>
        <v>#DIV/0!</v>
      </c>
    </row>
    <row r="36" spans="1:7" ht="22.5" customHeight="1">
      <c r="A36" s="156" t="s">
        <v>260</v>
      </c>
      <c r="B36" s="78"/>
      <c r="C36" s="79" t="e">
        <f>B36/B7</f>
        <v>#DIV/0!</v>
      </c>
      <c r="D36" s="78"/>
      <c r="E36" s="79" t="e">
        <f>D36/D7</f>
        <v>#DIV/0!</v>
      </c>
      <c r="F36" s="80">
        <f>'S3'!D33</f>
        <v>0</v>
      </c>
      <c r="G36" s="81" t="e">
        <f>F36/F7</f>
        <v>#DIV/0!</v>
      </c>
    </row>
    <row r="37" spans="1:7" ht="22.5" customHeight="1">
      <c r="A37" s="158" t="s">
        <v>261</v>
      </c>
      <c r="B37" s="83"/>
      <c r="C37" s="84" t="e">
        <f>B37/B7</f>
        <v>#DIV/0!</v>
      </c>
      <c r="D37" s="83"/>
      <c r="E37" s="84" t="e">
        <f>D37/D7</f>
        <v>#DIV/0!</v>
      </c>
      <c r="F37" s="85">
        <f>'S3'!D34</f>
        <v>0</v>
      </c>
      <c r="G37" s="86" t="e">
        <f>F37/F7</f>
        <v>#DIV/0!</v>
      </c>
    </row>
    <row r="38" spans="1:7" ht="22.5" customHeight="1">
      <c r="A38" s="158" t="s">
        <v>262</v>
      </c>
      <c r="B38" s="83"/>
      <c r="C38" s="84" t="e">
        <f>B38/B7</f>
        <v>#DIV/0!</v>
      </c>
      <c r="D38" s="83"/>
      <c r="E38" s="84" t="e">
        <f>D38/D7</f>
        <v>#DIV/0!</v>
      </c>
      <c r="F38" s="85">
        <f>'S3'!D35</f>
        <v>0</v>
      </c>
      <c r="G38" s="86" t="e">
        <f>F38/F7</f>
        <v>#DIV/0!</v>
      </c>
    </row>
    <row r="39" spans="1:7" ht="22.5" customHeight="1" thickBot="1">
      <c r="A39" s="161" t="s">
        <v>263</v>
      </c>
      <c r="B39" s="94"/>
      <c r="C39" s="88" t="e">
        <f>B39/B7</f>
        <v>#DIV/0!</v>
      </c>
      <c r="D39" s="94"/>
      <c r="E39" s="88" t="e">
        <f>D39/D7</f>
        <v>#DIV/0!</v>
      </c>
      <c r="F39" s="87">
        <f>'S3'!D36</f>
        <v>0</v>
      </c>
      <c r="G39" s="89" t="e">
        <f>F39/F7</f>
        <v>#DIV/0!</v>
      </c>
    </row>
    <row r="40" ht="22.5" customHeight="1" thickTop="1"/>
  </sheetData>
  <sheetProtection/>
  <mergeCells count="14">
    <mergeCell ref="D1:E1"/>
    <mergeCell ref="F1:G1"/>
    <mergeCell ref="B21:C21"/>
    <mergeCell ref="D21:E21"/>
    <mergeCell ref="F21:G21"/>
    <mergeCell ref="B10:C10"/>
    <mergeCell ref="D10:E10"/>
    <mergeCell ref="F10:G10"/>
    <mergeCell ref="A1:A2"/>
    <mergeCell ref="A21:A22"/>
    <mergeCell ref="A10:A11"/>
    <mergeCell ref="A20:G20"/>
    <mergeCell ref="A9:G9"/>
    <mergeCell ref="B1:C1"/>
  </mergeCells>
  <printOptions horizontalCentered="1"/>
  <pageMargins left="0.5511811023622047" right="0.5511811023622047" top="0.7874015748031497" bottom="0.7874015748031497" header="0.3937007874015748" footer="0.3937007874015748"/>
  <pageSetup horizontalDpi="600" verticalDpi="600" orientation="landscape" paperSize="9" r:id="rId1"/>
  <headerFooter alignWithMargins="0">
    <oddHeader>&amp;C&amp;"華康粗圓體,標準"&amp;14【附件五】近３年整體發展獎補助經費執行一覽表（以下金額及比例計算請含自籌款）</oddHeader>
    <oddFooter>&amp;C&amp;"細明體,標準"&amp;11學校自評表(附件五)近3年獎補助經費執行一覽表&amp;"Times New Roman,標準" - &amp;P</oddFooter>
  </headerFooter>
  <rowBreaks count="1" manualBreakCount="1">
    <brk id="19" max="255" man="1"/>
  </rowBreaks>
  <ignoredErrors>
    <ignoredError sqref="E3:E7 C3:C5" evalError="1"/>
    <ignoredError sqref="D35 D23 F3:F5" formula="1"/>
    <ignoredError sqref="C6:C7" evalError="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G1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6.5"/>
  <cols>
    <col min="1" max="1" width="12.625" style="63" customWidth="1"/>
    <col min="2" max="2" width="23.625" style="17" customWidth="1"/>
    <col min="3" max="4" width="17.625" style="17" customWidth="1"/>
    <col min="5" max="5" width="17.625" style="63" customWidth="1"/>
    <col min="6" max="7" width="17.625" style="17" customWidth="1"/>
    <col min="8" max="16384" width="9.00390625" style="17" customWidth="1"/>
  </cols>
  <sheetData>
    <row r="1" spans="1:7" s="63" customFormat="1" ht="39.75" customHeight="1" thickTop="1">
      <c r="A1" s="40" t="s">
        <v>58</v>
      </c>
      <c r="B1" s="181" t="s">
        <v>264</v>
      </c>
      <c r="C1" s="41" t="s">
        <v>265</v>
      </c>
      <c r="D1" s="41" t="s">
        <v>266</v>
      </c>
      <c r="E1" s="41" t="s">
        <v>267</v>
      </c>
      <c r="F1" s="41" t="s">
        <v>268</v>
      </c>
      <c r="G1" s="42" t="s">
        <v>3</v>
      </c>
    </row>
    <row r="2" spans="1:7" ht="24" customHeight="1">
      <c r="A2" s="179" t="s">
        <v>276</v>
      </c>
      <c r="B2" s="166" t="s">
        <v>277</v>
      </c>
      <c r="C2" s="167" t="s">
        <v>278</v>
      </c>
      <c r="D2" s="167" t="s">
        <v>279</v>
      </c>
      <c r="E2" s="174" t="s">
        <v>280</v>
      </c>
      <c r="F2" s="167"/>
      <c r="G2" s="180" t="s">
        <v>281</v>
      </c>
    </row>
    <row r="3" spans="1:7" ht="24" customHeight="1">
      <c r="A3" s="164" t="s">
        <v>282</v>
      </c>
      <c r="B3" s="168" t="s">
        <v>283</v>
      </c>
      <c r="C3" s="169" t="s">
        <v>284</v>
      </c>
      <c r="D3" s="169" t="s">
        <v>285</v>
      </c>
      <c r="E3" s="175" t="s">
        <v>286</v>
      </c>
      <c r="F3" s="169"/>
      <c r="G3" s="170" t="s">
        <v>287</v>
      </c>
    </row>
    <row r="4" spans="1:7" ht="24" customHeight="1">
      <c r="A4" s="164" t="s">
        <v>288</v>
      </c>
      <c r="B4" s="168" t="s">
        <v>289</v>
      </c>
      <c r="C4" s="169" t="s">
        <v>278</v>
      </c>
      <c r="D4" s="169" t="s">
        <v>290</v>
      </c>
      <c r="E4" s="175" t="s">
        <v>291</v>
      </c>
      <c r="F4" s="169"/>
      <c r="G4" s="170" t="s">
        <v>281</v>
      </c>
    </row>
    <row r="5" spans="1:7" ht="24" customHeight="1">
      <c r="A5" s="164"/>
      <c r="B5" s="168"/>
      <c r="C5" s="169"/>
      <c r="D5" s="169"/>
      <c r="E5" s="175"/>
      <c r="F5" s="169"/>
      <c r="G5" s="170"/>
    </row>
    <row r="6" spans="1:7" ht="24" customHeight="1">
      <c r="A6" s="164"/>
      <c r="B6" s="168"/>
      <c r="C6" s="169"/>
      <c r="D6" s="169"/>
      <c r="E6" s="175"/>
      <c r="F6" s="169"/>
      <c r="G6" s="170"/>
    </row>
    <row r="7" spans="1:7" ht="24" customHeight="1">
      <c r="A7" s="164"/>
      <c r="B7" s="168"/>
      <c r="C7" s="169"/>
      <c r="D7" s="169"/>
      <c r="E7" s="175"/>
      <c r="F7" s="169"/>
      <c r="G7" s="170"/>
    </row>
    <row r="8" spans="1:7" ht="24" customHeight="1">
      <c r="A8" s="164"/>
      <c r="B8" s="168"/>
      <c r="C8" s="169"/>
      <c r="D8" s="169"/>
      <c r="E8" s="175"/>
      <c r="F8" s="169"/>
      <c r="G8" s="170"/>
    </row>
    <row r="9" spans="1:7" ht="24" customHeight="1">
      <c r="A9" s="164"/>
      <c r="B9" s="168"/>
      <c r="C9" s="169"/>
      <c r="D9" s="169"/>
      <c r="E9" s="175"/>
      <c r="F9" s="169"/>
      <c r="G9" s="170"/>
    </row>
    <row r="10" spans="1:7" ht="24" customHeight="1">
      <c r="A10" s="164"/>
      <c r="B10" s="168"/>
      <c r="C10" s="169"/>
      <c r="D10" s="169"/>
      <c r="E10" s="175"/>
      <c r="F10" s="169"/>
      <c r="G10" s="170"/>
    </row>
    <row r="11" spans="1:7" ht="24" customHeight="1" thickBot="1">
      <c r="A11" s="165"/>
      <c r="B11" s="171"/>
      <c r="C11" s="172"/>
      <c r="D11" s="172"/>
      <c r="E11" s="176"/>
      <c r="F11" s="172"/>
      <c r="G11" s="173"/>
    </row>
    <row r="12" ht="16.5" thickTop="1"/>
    <row r="13" spans="1:7" ht="15.75">
      <c r="A13" s="178" t="s">
        <v>292</v>
      </c>
      <c r="B13" s="65"/>
      <c r="C13" s="36"/>
      <c r="D13" s="36"/>
      <c r="E13" s="36"/>
      <c r="F13" s="36"/>
      <c r="G13" s="36"/>
    </row>
  </sheetData>
  <sheetProtection/>
  <printOptions horizontalCentered="1"/>
  <pageMargins left="0.5511811023622047" right="0.5511811023622047" top="0.7874015748031497" bottom="0.7874015748031497" header="0.3937007874015748" footer="0.3937007874015748"/>
  <pageSetup horizontalDpi="600" verticalDpi="600" orientation="landscape" paperSize="9" r:id="rId3"/>
  <headerFooter alignWithMargins="0">
    <oddHeader>&amp;C&amp;"華康粗圓體,標準"&amp;14【附件六】９９年度無授課事實或領有公家月退俸教師彙整表（若無此情形請填『無』）</oddHeader>
    <oddFooter>&amp;C&amp;11學校自評表(附件六)無授課事實或領有公家月退俸教師彙整表&amp;"Times New Roman,標準" -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Preinstallation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2011-03-09T08:37:02Z</cp:lastPrinted>
  <dcterms:created xsi:type="dcterms:W3CDTF">2008-02-27T03:21:00Z</dcterms:created>
  <dcterms:modified xsi:type="dcterms:W3CDTF">2014-12-19T07:50:23Z</dcterms:modified>
  <cp:category/>
  <cp:version/>
  <cp:contentType/>
  <cp:contentStatus/>
</cp:coreProperties>
</file>